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чл.1-8" sheetId="1" r:id="rId1"/>
    <sheet name="чл.9-10" sheetId="2" r:id="rId2"/>
    <sheet name="чл.11-14" sheetId="3" r:id="rId3"/>
  </sheets>
  <definedNames/>
  <calcPr fullCalcOnLoad="1"/>
</workbook>
</file>

<file path=xl/sharedStrings.xml><?xml version="1.0" encoding="utf-8"?>
<sst xmlns="http://schemas.openxmlformats.org/spreadsheetml/2006/main" count="824" uniqueCount="436">
  <si>
    <t>Раз.</t>
  </si>
  <si>
    <t>Гла.</t>
  </si>
  <si>
    <t>Функ.</t>
  </si>
  <si>
    <t>Опис</t>
  </si>
  <si>
    <t>1</t>
  </si>
  <si>
    <t>2</t>
  </si>
  <si>
    <t>Екон.
клас.</t>
  </si>
  <si>
    <t>СКУПШТИНА ОПШТИНЕ, 
ПРЕДСЕДНИК И ОПШТИНСКО ВЕЋЕ</t>
  </si>
  <si>
    <t>1.0</t>
  </si>
  <si>
    <t>Извршни и законодавни орагани,
финансијски и фискални послови</t>
  </si>
  <si>
    <t>Плате и додацио за запослене</t>
  </si>
  <si>
    <t>Социјални допр. на терет послодавца</t>
  </si>
  <si>
    <t>Накнаде у натури</t>
  </si>
  <si>
    <t xml:space="preserve">Накнаде за запослене </t>
  </si>
  <si>
    <t>Одборнички додатак</t>
  </si>
  <si>
    <t>Трошкови путовања</t>
  </si>
  <si>
    <t>Услуге по уговору</t>
  </si>
  <si>
    <t>Специјализоване услуге</t>
  </si>
  <si>
    <t>Средства резерве</t>
  </si>
  <si>
    <t>Стална буџетска резерва</t>
  </si>
  <si>
    <t>Текућа буџетска резерва</t>
  </si>
  <si>
    <t>УКУПНО ЗА РАЗДЕО 1:</t>
  </si>
  <si>
    <t>Стални трошкови</t>
  </si>
  <si>
    <t>Материјал</t>
  </si>
  <si>
    <t>УКУПНО ЗА ФУНКЦИЈУ 110:</t>
  </si>
  <si>
    <t>2.0</t>
  </si>
  <si>
    <t>ОПШТИНСКА УПРАВА</t>
  </si>
  <si>
    <t xml:space="preserve">Опште услуге </t>
  </si>
  <si>
    <t>Плате и додаци за запослене</t>
  </si>
  <si>
    <t>Социјани допр. на терет послодавца</t>
  </si>
  <si>
    <t>Социјална давања запосленима</t>
  </si>
  <si>
    <t>Накнаде за запослене</t>
  </si>
  <si>
    <t>Накнаде, бонуси и остали пос. расх.</t>
  </si>
  <si>
    <t>Текуће поправке и одржавање</t>
  </si>
  <si>
    <t xml:space="preserve">Порези, обавезне таксе и казне </t>
  </si>
  <si>
    <t>Зграде и грађевински објекти</t>
  </si>
  <si>
    <t>Машине и опрема</t>
  </si>
  <si>
    <t>УКУПНО ЗА ФУНКЦИЈУ 130:</t>
  </si>
  <si>
    <t xml:space="preserve">Стални трошкови </t>
  </si>
  <si>
    <t>Отплате домаћих камата</t>
  </si>
  <si>
    <t>Порези, обавезне таксе и казне</t>
  </si>
  <si>
    <t>Новч. казне и пенали по раш. судова</t>
  </si>
  <si>
    <t>ОСНОВНО ОБРАЗОВАЊЕ</t>
  </si>
  <si>
    <t>О.Ш. "Иван Вушовић" Ражањ</t>
  </si>
  <si>
    <t xml:space="preserve"> </t>
  </si>
  <si>
    <t>О.Ш. "Вук Караџић" Витошевац</t>
  </si>
  <si>
    <t>УКУПНО ЗА ФУНКЦИЈУ 912:</t>
  </si>
  <si>
    <t>Трансфери осталим нивоима власти</t>
  </si>
  <si>
    <t>КУЛТУРА</t>
  </si>
  <si>
    <t>Дом културе Ражањ</t>
  </si>
  <si>
    <t>Награде, бонуси и ост. посебни расх.</t>
  </si>
  <si>
    <t>УКУПНО ЗА ФУНКЦИЈУ 820:</t>
  </si>
  <si>
    <t>ФИЗИЧКА КУЛТУРА</t>
  </si>
  <si>
    <t>Услуге рекреације и спорта</t>
  </si>
  <si>
    <t>УКУПНО ЗА ФУНКЦИЈУ 810:</t>
  </si>
  <si>
    <t>СОЦИЈАЛНА ЗАШТИТА</t>
  </si>
  <si>
    <t>Средст. по
буџету</t>
  </si>
  <si>
    <t>Услуге културе</t>
  </si>
  <si>
    <t>Земљиште</t>
  </si>
  <si>
    <t>ДРУШТВЕНА БРИГА О ДЕЦИ</t>
  </si>
  <si>
    <t>Предшколско образовање</t>
  </si>
  <si>
    <t>Д. В. "Лептирићи" Ражањ</t>
  </si>
  <si>
    <t>Награде, бонуси и ост. пос. расходи</t>
  </si>
  <si>
    <t xml:space="preserve">Машине и опрема  </t>
  </si>
  <si>
    <t>УКУПНО ЗА ФУНКЦИЈУ 911.</t>
  </si>
  <si>
    <t>МЕСНЕ ЗАЈЕДНИЦЕ</t>
  </si>
  <si>
    <t>УКУПНО ЗА ФУНКЦИЈУ 160:</t>
  </si>
  <si>
    <t>ВОДОСНАБСЕВАЊЕ</t>
  </si>
  <si>
    <t>Водоснабдевање</t>
  </si>
  <si>
    <t>Фонд за изградњу регионалног водов.
"Бован"</t>
  </si>
  <si>
    <t>УКУПНО ЗА ФУНКЦИЈУ 630:</t>
  </si>
  <si>
    <t>Награде , бонуси и ост.посебни расх.</t>
  </si>
  <si>
    <t>1. ПРИХОДИ И ПРИМАЊА</t>
  </si>
  <si>
    <t>НАЗИВ</t>
  </si>
  <si>
    <t>Планирано</t>
  </si>
  <si>
    <t>Остварено</t>
  </si>
  <si>
    <t>% оствар.</t>
  </si>
  <si>
    <t>Екон. класиф.</t>
  </si>
  <si>
    <t>Порез на доходак, добит и капит. добитке</t>
  </si>
  <si>
    <t>Порез на зараде</t>
  </si>
  <si>
    <t>Порез на приходе од самосталних делатности</t>
  </si>
  <si>
    <t>Порез на приходе од имовине</t>
  </si>
  <si>
    <t>Самодоприноси</t>
  </si>
  <si>
    <t>У К У П Н О  711</t>
  </si>
  <si>
    <t>Порез на фонд зарада</t>
  </si>
  <si>
    <t>У К У П Н О  712</t>
  </si>
  <si>
    <t xml:space="preserve">Порез на имовину </t>
  </si>
  <si>
    <t xml:space="preserve">Порез на наслеђе и поклон </t>
  </si>
  <si>
    <t>Порез на капиталне трансакције</t>
  </si>
  <si>
    <t>У К У П Н О  713</t>
  </si>
  <si>
    <t xml:space="preserve">Порез на добра и услуге </t>
  </si>
  <si>
    <t>Средства за противпожарну заштиту</t>
  </si>
  <si>
    <t>Општинске и градске накнаде</t>
  </si>
  <si>
    <t>У К У П Н О  714</t>
  </si>
  <si>
    <t>Други порези</t>
  </si>
  <si>
    <t>Комунална такса на фирму</t>
  </si>
  <si>
    <t>У К У П Н О  716</t>
  </si>
  <si>
    <t>Капиталне донације од иностраних држава</t>
  </si>
  <si>
    <t>Трансфери од других нивоа власти</t>
  </si>
  <si>
    <t>Капитални тр. од др. нив.влас. у кор.нив. опш.</t>
  </si>
  <si>
    <t>У К У П Н О  733</t>
  </si>
  <si>
    <t>Приходи од имовине</t>
  </si>
  <si>
    <t>Накн. за коришћ. простора и грађ. земљишта</t>
  </si>
  <si>
    <t>У К У П Н О  741</t>
  </si>
  <si>
    <t>Продаја добара и услуга</t>
  </si>
  <si>
    <t xml:space="preserve">Пр. општ. органа од сопств. прод. доб.и усл. </t>
  </si>
  <si>
    <t>У К У П Н О  742</t>
  </si>
  <si>
    <t>Новчане казне и одузета имовинска корист</t>
  </si>
  <si>
    <t>У К У П Н О  743</t>
  </si>
  <si>
    <t>Мешовити и неодређени приходи</t>
  </si>
  <si>
    <t>Мешовити и неодређени приходи у корист н. о.</t>
  </si>
  <si>
    <t>У К У П Н О  745</t>
  </si>
  <si>
    <t xml:space="preserve">Меморандумске ставке </t>
  </si>
  <si>
    <t>Меморандумске ставке за рефунд. расхода</t>
  </si>
  <si>
    <t>У К У П Н О  771</t>
  </si>
  <si>
    <t>У К У П Н О  П Р И Х О Д И</t>
  </si>
  <si>
    <t xml:space="preserve">У К У П Н О  П Р И М А Њ А </t>
  </si>
  <si>
    <t>У К У П Н О  П Р И Х О Д И  И  П Р И М А Њ А</t>
  </si>
  <si>
    <t xml:space="preserve">Остварено </t>
  </si>
  <si>
    <t>Социјални доприноси на терет послодавца</t>
  </si>
  <si>
    <t>Бонуси и остали посебни расходи</t>
  </si>
  <si>
    <t xml:space="preserve">Судијски и посланички додатак </t>
  </si>
  <si>
    <t>У К У П Н О  41</t>
  </si>
  <si>
    <t>Коришћење услуга и роба</t>
  </si>
  <si>
    <t>У К У П Н О  42</t>
  </si>
  <si>
    <t>Отплата камата</t>
  </si>
  <si>
    <t>Отплата домаћих камата</t>
  </si>
  <si>
    <t>Пратећи трошкови задуживања</t>
  </si>
  <si>
    <t>У К У П Н О  44</t>
  </si>
  <si>
    <t>Донације и траансфери</t>
  </si>
  <si>
    <t>У К У П Н О  46</t>
  </si>
  <si>
    <t>Социјална заштита</t>
  </si>
  <si>
    <t>Накнаде за социјалну заштиту из буџета</t>
  </si>
  <si>
    <t>У К У П Н О  47</t>
  </si>
  <si>
    <t>Остали расходи</t>
  </si>
  <si>
    <t>Дотације невладиним организацијама</t>
  </si>
  <si>
    <t>Порези обавезне таксе и казне наметнуте од 
једног нивоа власти другом</t>
  </si>
  <si>
    <t>Новчане казне по решењу судова и судс. тела</t>
  </si>
  <si>
    <t>У К У П Н О  48</t>
  </si>
  <si>
    <t>Стална резерва</t>
  </si>
  <si>
    <t>Текућа резерва</t>
  </si>
  <si>
    <t>У К У П Н О  49</t>
  </si>
  <si>
    <t>Основна средства</t>
  </si>
  <si>
    <t>Зграде и грањевински објекти</t>
  </si>
  <si>
    <t>У К У П Н О  51</t>
  </si>
  <si>
    <t>Природна имовина</t>
  </si>
  <si>
    <t>У К У П Н О  54</t>
  </si>
  <si>
    <t>Прих. од новч. казни за прекр. у кор. нив. oпшт.</t>
  </si>
  <si>
    <t xml:space="preserve">О П И С </t>
  </si>
  <si>
    <t>Економска 
класификација</t>
  </si>
  <si>
    <t xml:space="preserve"> I  УКУПНА СРЕДСТВА (I+III)</t>
  </si>
  <si>
    <t>3+7+8+9</t>
  </si>
  <si>
    <t xml:space="preserve"> II УКУПНА ПРИМАЊА (1+2+3)</t>
  </si>
  <si>
    <t>7+8+9</t>
  </si>
  <si>
    <t xml:space="preserve"> 1. ТЕКУЋИ ПРИХОДИ </t>
  </si>
  <si>
    <t>од којих су 1.1. камате</t>
  </si>
  <si>
    <t xml:space="preserve"> 2. ПРИМАЊА ОД ПРОДАЈЕ 
НЕФИНАНСИЈСКЕ ИМОВИНЕ</t>
  </si>
  <si>
    <t xml:space="preserve"> 3. ПРИМАЊА ОД ЗАДУЖИВАЊА И ПРОДАЈЕ
ФИНАНСИЈСКЕ ИМОВИНЕ</t>
  </si>
  <si>
    <t xml:space="preserve">     3.1. ПРИМАЊА ОД ПРОДАЈЕ 
            ФИНАНСИЈСКЕ ИМОВИНЕ</t>
  </si>
  <si>
    <t xml:space="preserve"> III ПРЕНЕТА СРЕДСТВА</t>
  </si>
  <si>
    <t>4+5+6</t>
  </si>
  <si>
    <t xml:space="preserve"> 4. ТЕКУЋИ РАСХОДИ</t>
  </si>
  <si>
    <t xml:space="preserve"> од којих су 4.1. отплате камата</t>
  </si>
  <si>
    <t xml:space="preserve"> 5. ИЗДАЦИ ЗА НЕФИНАНСИЈСКУ 
     ИМОВИНУ</t>
  </si>
  <si>
    <t xml:space="preserve"> 6. ИЗДАЦИ ЗА ОТПЛАТУ ГЛАВНИЦЕ
     И НАБАВКУ ФИНАНСИЈСКЕ ИМОВИНЕ</t>
  </si>
  <si>
    <t xml:space="preserve">     6.1. НАБАВКА ФИНАНСИЈСКЕ ИМОВИНЕ</t>
  </si>
  <si>
    <t>(3+7+8+9)-(4+5+6)</t>
  </si>
  <si>
    <t xml:space="preserve"> V  УКУПНА СРЕДСТВА МИНУС 
     УКУПНИ ИЗДАЦИ</t>
  </si>
  <si>
    <t xml:space="preserve"> VI БУЏЕТСКИ СУФИЦИТ 
     (БУЏЕТСКИ ДЕФИЦИТ)  (1+2)-(4+5)</t>
  </si>
  <si>
    <t>(7+8)-(4+5)</t>
  </si>
  <si>
    <t xml:space="preserve"> VII ПРИМАРНИ СУФИЦИТ 
     (УКУПНИ ПРИХОДИ  УМАЊЕНИ ЗА 
     НАПЛАЋЕНЕ КАМАТЕ МИНУС УКУПНИ 
     РАСХОДИ УМАЊЕНИ ЗА ПЛАЋЕНЕ 
     КАМАТЕ) (VI-(1.1-4.1))</t>
  </si>
  <si>
    <t>(7-7411+8)-(4-44+5)</t>
  </si>
  <si>
    <t xml:space="preserve"> VIII УКУПНИ ФИСКАЛНИ РЕЗУЛТАТ
       (VI+(3.1-6.1))</t>
  </si>
  <si>
    <t>(7+8)-(4+5)+(92-62)</t>
  </si>
  <si>
    <t>2. РАСХОДИ И ИЗДАЦИ</t>
  </si>
  <si>
    <t xml:space="preserve">ДРУГИ ПРИХОДИ КОРИСНИКА БУЏЕТА </t>
  </si>
  <si>
    <t>Приходи од продаје добара и услуга</t>
  </si>
  <si>
    <t>Добровољни трансфери од физич. и прав. лица</t>
  </si>
  <si>
    <t>У К У П Н О</t>
  </si>
  <si>
    <t>Основно образовање</t>
  </si>
  <si>
    <t>Текући тр. од других нив.вл. у корист нив. опш.</t>
  </si>
  <si>
    <t>Субвенције</t>
  </si>
  <si>
    <t>Субвенције јавним нефин. предузећима и орган.</t>
  </si>
  <si>
    <t>УКУПНО 45</t>
  </si>
  <si>
    <t>Донације од међународних организација</t>
  </si>
  <si>
    <t>Меморандумске ставке за рефундацију расх.</t>
  </si>
  <si>
    <t>Порез на доходак, добит и капиталне добитке</t>
  </si>
  <si>
    <t>Буџетска 
средства</t>
  </si>
  <si>
    <t>Додатна 
средства</t>
  </si>
  <si>
    <t>Укупна 
средства</t>
  </si>
  <si>
    <t xml:space="preserve">О Д Л У К У </t>
  </si>
  <si>
    <t>О ЗАВРШНОМ РАЧУНУ БУЏЕТА ОПШТИНЕ РАЖАЊ</t>
  </si>
  <si>
    <t xml:space="preserve">Члан 1. </t>
  </si>
  <si>
    <t xml:space="preserve">Члан 2. </t>
  </si>
  <si>
    <t xml:space="preserve">01 Нефинансијска имовина у сталним средствима </t>
  </si>
  <si>
    <t xml:space="preserve">02 Нефинансијска имовина у залихама </t>
  </si>
  <si>
    <t xml:space="preserve">12 Новч. сред., хртије од вредности, потраж. и краткор. пласмани </t>
  </si>
  <si>
    <t>13 Активна временска разгараничења</t>
  </si>
  <si>
    <t>Актива</t>
  </si>
  <si>
    <t>Пасива</t>
  </si>
  <si>
    <t>23 Обавезе по основу расхода за запослене</t>
  </si>
  <si>
    <t>24 Обавезе по основу осталих расхода, изузев расхода за запослене</t>
  </si>
  <si>
    <t>25 Обавезе из пословања</t>
  </si>
  <si>
    <t>29 Пасивна временска разграничења</t>
  </si>
  <si>
    <t>31 Капитал</t>
  </si>
  <si>
    <t xml:space="preserve"> IV  УКУПНИ ИЗДАЦИ (4+5+6)</t>
  </si>
  <si>
    <t>Члан 3.</t>
  </si>
  <si>
    <t>1. Укупно остварени текући приходи и примања остварена по основу продаје</t>
  </si>
  <si>
    <t>нефинансијске имовине</t>
  </si>
  <si>
    <t>2. Укупно извршени текући расходи и издаци за набавку нефинансијске</t>
  </si>
  <si>
    <t>имовине</t>
  </si>
  <si>
    <t>Члан 4.</t>
  </si>
  <si>
    <t xml:space="preserve">амортизације и наменски опредељеног нераспоређеног вишка прихода из </t>
  </si>
  <si>
    <t xml:space="preserve">укупног износа наплаћених камата и укупног износа плаћених камата) утврђен је у износу од </t>
  </si>
  <si>
    <t xml:space="preserve">отплате датих кредита и продаје финансијске имовине и одлива по основу датих кредита и набавке </t>
  </si>
  <si>
    <t>71 Порези</t>
  </si>
  <si>
    <t>73 Донације и трансфери</t>
  </si>
  <si>
    <t>74 Други приходи</t>
  </si>
  <si>
    <t>77 Меморандумске ставке за рефундацију расхода</t>
  </si>
  <si>
    <t>41 Расходи за запослене</t>
  </si>
  <si>
    <t>42 Коришћење услуга и роба</t>
  </si>
  <si>
    <t>43 Употреба основних средстава</t>
  </si>
  <si>
    <t>44 Отплата камата</t>
  </si>
  <si>
    <t>45 Субвенције</t>
  </si>
  <si>
    <t>46 Донације и трансфери</t>
  </si>
  <si>
    <t>47 Права из социјалног осигурања</t>
  </si>
  <si>
    <t>48 Остали расходи</t>
  </si>
  <si>
    <t>Члан 5.</t>
  </si>
  <si>
    <t>Члан 6.</t>
  </si>
  <si>
    <t>92 Примања од продаје финансијске имовине</t>
  </si>
  <si>
    <t>51 Основна средства</t>
  </si>
  <si>
    <t>61 Отплата главнице</t>
  </si>
  <si>
    <t>31 Мањак примања</t>
  </si>
  <si>
    <t>Члан 7.</t>
  </si>
  <si>
    <t xml:space="preserve">74 Други приходи </t>
  </si>
  <si>
    <t>92 Примања од продаје домаће финансијске имовине</t>
  </si>
  <si>
    <t>54 Природна имовина</t>
  </si>
  <si>
    <t>Салдо готовине на крају године</t>
  </si>
  <si>
    <t>Члан 8.</t>
  </si>
  <si>
    <t>финансирања из: Републике, Општине, донација и осталих извора.</t>
  </si>
  <si>
    <t>Република</t>
  </si>
  <si>
    <t xml:space="preserve">Општина </t>
  </si>
  <si>
    <t>Ост. извори</t>
  </si>
  <si>
    <t>92 Примања од продаје финансиске имовине</t>
  </si>
  <si>
    <t>44 Отплата камате</t>
  </si>
  <si>
    <t xml:space="preserve">46 Донације и трансфери </t>
  </si>
  <si>
    <t>54 Прирдна имовина</t>
  </si>
  <si>
    <t xml:space="preserve">61 Отплата главница </t>
  </si>
  <si>
    <t>ПОСЕБАН ДЕО</t>
  </si>
  <si>
    <t>Члан 9</t>
  </si>
  <si>
    <t xml:space="preserve">Укупно планирани и остварени текући приходи и примања према економској класификацији </t>
  </si>
  <si>
    <t>износе у динарима:</t>
  </si>
  <si>
    <t>Члан 10.</t>
  </si>
  <si>
    <t>у динарима:</t>
  </si>
  <si>
    <t xml:space="preserve">Укупно планирани и извршени текући расходи и издаци према економској класификацији износе </t>
  </si>
  <si>
    <t>Члан 11.</t>
  </si>
  <si>
    <t>Укупно планирани и извршени текући расходи и издаци према економској класификацији и корисницима</t>
  </si>
  <si>
    <t>ЗАВРШНЕ ОДРЕДБЕ</t>
  </si>
  <si>
    <t>Члан 12.</t>
  </si>
  <si>
    <t>Завршни рачун општине Ражањ садржи:</t>
  </si>
  <si>
    <t xml:space="preserve">5) Извештај о извршењу буџета сачињен тако да приказује разлике између одобрених средстава и извршења у </t>
  </si>
  <si>
    <t xml:space="preserve">7) Извештај о примљеним донацијама и кредитима, домаћим и иностраним и извршеним одплатама дугова у </t>
  </si>
  <si>
    <t>Члан 13.</t>
  </si>
  <si>
    <t>Члан 14.</t>
  </si>
  <si>
    <t>СКУПШТИНА ОПШТИНЕ РАЖАЊ</t>
  </si>
  <si>
    <t>Председник,</t>
  </si>
  <si>
    <t>ОПШТИ ДЕО</t>
  </si>
  <si>
    <t xml:space="preserve">На основу члана 32. став 1. тачка 2. Закона о локалној самоуправи  ("Службени гласник  РС", </t>
  </si>
  <si>
    <t>Остварење</t>
  </si>
  <si>
    <t>% остварења</t>
  </si>
  <si>
    <t>Центар за социјални рад</t>
  </si>
  <si>
    <t>ЗДРАВСТВО</t>
  </si>
  <si>
    <t>Здравство</t>
  </si>
  <si>
    <t>"Дом здравља" Ражањ</t>
  </si>
  <si>
    <t>81 Примања од продаје основних средстава</t>
  </si>
  <si>
    <t>основу продаје нефинансијске имовине  и укупног износа текућих расхода и издатака</t>
  </si>
  <si>
    <t>Накнаде за социјалну зашт. из буџета</t>
  </si>
  <si>
    <t>ФОНД ЗА ГРАЂЕВИНСКО ЗЕМЉИШТЕ ПУТЕВЕ И ИЗГРАДЊУ</t>
  </si>
  <si>
    <t>Развој заједнице</t>
  </si>
  <si>
    <t>Нематеријална имовина</t>
  </si>
  <si>
    <t>УКУПНО ЗА ФУНКЦИЈУ 620:</t>
  </si>
  <si>
    <t>070</t>
  </si>
  <si>
    <t>УКУПНО ЗА ФУНКЦИЈУ 070.</t>
  </si>
  <si>
    <t>УКУПНО ЗА ФУНКЦИЈУ 700:</t>
  </si>
  <si>
    <t>Награде запосленима и ост. пос.расх.</t>
  </si>
  <si>
    <t>(Образац 2) утврђени су следећи износи, и то:</t>
  </si>
  <si>
    <r>
      <t xml:space="preserve">а)увећан за укључење: </t>
    </r>
    <r>
      <rPr>
        <sz val="10"/>
        <rFont val="Arial"/>
        <family val="2"/>
      </rPr>
      <t>дела нераспоређеног вишка прихода из претходне</t>
    </r>
  </si>
  <si>
    <t>78 Трансфери између буџетских корисника на истом нивоу</t>
  </si>
  <si>
    <t xml:space="preserve">године који се користи за покриће расхода текуће године; - средстава  </t>
  </si>
  <si>
    <t>ранијих година која су се користила за набавку нефинансијске имовине.</t>
  </si>
  <si>
    <t>Приходи од новчаних казни за прекршаје</t>
  </si>
  <si>
    <t>Накнада штете за повреде или штете
нанете од стр. државних органа</t>
  </si>
  <si>
    <t xml:space="preserve">Порез на друге приходе </t>
  </si>
  <si>
    <t>Порез на акције на име и уделе</t>
  </si>
  <si>
    <t>Порези, таксе и накнаде на моторна возила</t>
  </si>
  <si>
    <t>Накнада за коришћење добара од опш. интер.</t>
  </si>
  <si>
    <t>Концесионе накнаде и боравишне таксе</t>
  </si>
  <si>
    <t>Текуће донације од међународ. организација</t>
  </si>
  <si>
    <t>Камате на средства консол. рачуна трезора</t>
  </si>
  <si>
    <t>Накнада за котишћење шумског и пољопр. зем.</t>
  </si>
  <si>
    <t>Таксе у корист нивоа општина</t>
  </si>
  <si>
    <t>Основна музичка школа</t>
  </si>
  <si>
    <t>9) Одлука Скупштине општине Ражањ o ангажовању екстерне ревизије за ревизију Завршног рачуна буџета</t>
  </si>
  <si>
    <t>10) Извештај екстерне ревизије о финансијским извештајима.</t>
  </si>
  <si>
    <t>Новчане казн. и пенали по реш. суд.</t>
  </si>
  <si>
    <t>Донације од иностраних држава</t>
  </si>
  <si>
    <t>Текуће донације од иностраних држава</t>
  </si>
  <si>
    <t>У К У П Н О 731</t>
  </si>
  <si>
    <t xml:space="preserve"> У К У П Н О  732</t>
  </si>
  <si>
    <t>Остала основна средства</t>
  </si>
  <si>
    <t>Остале некретнине и опрема</t>
  </si>
  <si>
    <t>УКУПНО ЗА РАЗДЕО 2.0:</t>
  </si>
  <si>
    <t>Буџетски фонд за заштиту животне средине</t>
  </si>
  <si>
    <t>Заштита животне средине</t>
  </si>
  <si>
    <t>Субв. јавним нефин. предуз. и орган.</t>
  </si>
  <si>
    <t>УКУПНО ЗА ФУНКЦИЈУ 500:</t>
  </si>
  <si>
    <t>2.1</t>
  </si>
  <si>
    <t>УКУПНО ЗА ГЛАВУ 2.1:</t>
  </si>
  <si>
    <t>2.2</t>
  </si>
  <si>
    <t>2.3</t>
  </si>
  <si>
    <t>УКУПНО ЗА ГЛАВУ 2.3:</t>
  </si>
  <si>
    <t>2.4</t>
  </si>
  <si>
    <t>УКУПНО ЗА ГЛАВУ 2.4:</t>
  </si>
  <si>
    <t>2.5</t>
  </si>
  <si>
    <t>Фонд за развој пољопривреде</t>
  </si>
  <si>
    <t>Пољопривреда</t>
  </si>
  <si>
    <t>Субв. јавним нефин. пред. и орган</t>
  </si>
  <si>
    <t>УКУПНО ЗА ФУНКЦИЈУ 421:</t>
  </si>
  <si>
    <t>2.6</t>
  </si>
  <si>
    <t>УКУПНО ЗА ГЛАВУ 2.5:</t>
  </si>
  <si>
    <t>УКУПНО ЗА ГЛАВУ 2.6:</t>
  </si>
  <si>
    <t>Расходи извршени из вишка прихода:</t>
  </si>
  <si>
    <t>Укупно расходи и издаци 13:</t>
  </si>
  <si>
    <t>Утрвђују се укупни приходи и примања са неутрошеним средствима и укупни расходи и издаци</t>
  </si>
  <si>
    <t>I Укупни приходи и примања са неутрошеним срествима</t>
  </si>
  <si>
    <t>II Укупно расходи и издаци</t>
  </si>
  <si>
    <t>III Разлика (I-II)</t>
  </si>
  <si>
    <t>Примања од продаје покретне имовине</t>
  </si>
  <si>
    <t>У К У П Н О  812</t>
  </si>
  <si>
    <t>Отпате домаћих камата</t>
  </si>
  <si>
    <t>Машине и опрама</t>
  </si>
  <si>
    <t>Накнаде штете за повр.или штете нан.</t>
  </si>
  <si>
    <t>Нематеријалн имовина</t>
  </si>
  <si>
    <t xml:space="preserve">Примарни суфицит, односно буџетски суфицит коригован за износ нето камате (разлика између </t>
  </si>
  <si>
    <t>године (Образац 3), утврђени су укупни извори финансирања у износу од 0 динара и укупни</t>
  </si>
  <si>
    <t>Накнада штете за повр. или штете нан. од стр.</t>
  </si>
  <si>
    <t>Ова одлука ће бити објављена у Службеном листу општине Ражањ.</t>
  </si>
  <si>
    <t>Субв. јавн. нефинан. пред. и организ.</t>
  </si>
  <si>
    <t>040</t>
  </si>
  <si>
    <t>Породица и деца</t>
  </si>
  <si>
    <t>УКУПНО ЗА ФУНКЦИЈУ 040:</t>
  </si>
  <si>
    <t>Заштита биљног и животињског 
света и крајолика</t>
  </si>
  <si>
    <t>УКУПНО ЗА ФУНКЦИЈУ 540:</t>
  </si>
  <si>
    <t>Социјална давања запосленим</t>
  </si>
  <si>
    <t>Новч. казне и пенали по реш. судова</t>
  </si>
  <si>
    <t>Зграде и грађевински обј. - стратегија</t>
  </si>
  <si>
    <t>Улична расвета</t>
  </si>
  <si>
    <t>УКУПНО ЗА ФУНКЦИЈУ 640:</t>
  </si>
  <si>
    <t>Послови становања и заједнице
не класификов. на другом месту</t>
  </si>
  <si>
    <t>УКУПНО ЗА ФУНКЦИЈУ 660:</t>
  </si>
  <si>
    <t>Остали трансфери по Закону</t>
  </si>
  <si>
    <t>Остале дот. и трансфери по Закону.</t>
  </si>
  <si>
    <t>Дотације спортским омладин. орган.</t>
  </si>
  <si>
    <t>Социјална помоћ угрож. становн.
некласиф. на другом месту</t>
  </si>
  <si>
    <t>090</t>
  </si>
  <si>
    <t>УКУПНО ЗА ФУНКЦИЈУ 090.</t>
  </si>
  <si>
    <t>Соц.зашт.некласифик.на др.месту</t>
  </si>
  <si>
    <t>Опште јавне услуге које нису класиф. на др. месту</t>
  </si>
  <si>
    <t>Расходи извршени из сопствених прихода индиректних корисника</t>
  </si>
  <si>
    <t>Укупни расходи и издаци-извор 04</t>
  </si>
  <si>
    <t>Расходи извршени из трансфера од виших нивоа инд. корисницима</t>
  </si>
  <si>
    <t>Укупни расходи и издаци-извор 07</t>
  </si>
  <si>
    <t>СВЕГА РАСХОДИ И ИЗДАЦИ - 01+04+07+13</t>
  </si>
  <si>
    <t>Дотац. невл. организацијама, финанс.
политичких странака</t>
  </si>
  <si>
    <t>УКУПНО РАСХОДИ И ИЗДАЦИ - 01</t>
  </si>
  <si>
    <t>УКУПНО ПРИХ. И ПРИМАЊА - СВИ ИЗВОРИ</t>
  </si>
  <si>
    <t>Донације и трансфери осталим нивоима власти</t>
  </si>
  <si>
    <t>Донације и трансфери по Закону</t>
  </si>
  <si>
    <t>У К У П Н О  Р А С Х О Д И  И  И З Д А Ц И - 01</t>
  </si>
  <si>
    <t xml:space="preserve">РАСХОДИ ИЗВРШЕНИ ИЗ ВИШКА ПРИХОДА - извор 13 </t>
  </si>
  <si>
    <t>УКУПНО РАСХОДИ ИЗ ВИШКА - извор 13</t>
  </si>
  <si>
    <t>РАСХОДИ ИЗВРШЕНИ ИЗ СОПСТВЕНИХ ПРИХОДА - извор 04</t>
  </si>
  <si>
    <t>УКУПНО РАСХОДИ И ИЗДАЦИ ИЗ ИЗВОРА 04</t>
  </si>
  <si>
    <t>РАСХОДИ ИЗВРШЕНИ ИЗ ТРАНСФЕРА ОД ДРУГИХ НИВОА ВЛАСТИ - извор 07</t>
  </si>
  <si>
    <t>Награде, бонуси и ост .пос.расходи</t>
  </si>
  <si>
    <t>УКУПНО РАСХОДИ И ИЗДАЦИ ИЗ ИЗВОРА 07</t>
  </si>
  <si>
    <t>УКУПНО РАСХ. И ИЗДАЦИ ИЗ СВИХ ИЗВОРА</t>
  </si>
  <si>
    <t>1) Биланс стања на дан 31.12. 2014.године;</t>
  </si>
  <si>
    <t>2) Биланс прихода и расхода у периоду од 01.01.2014. до 31.12.2014. године;</t>
  </si>
  <si>
    <t>3) Извештај о капиталним расходима и финансирању у периоду од 01.01.2014. до 31.12.2014. године;</t>
  </si>
  <si>
    <t>4) Извештај о новчаним токовима у периоду од 01.01.2014. до 31.12.2014. године;</t>
  </si>
  <si>
    <t>периоду од 01.01.2014. до 31.12.2014. године;</t>
  </si>
  <si>
    <t>6) Образложење  одступања између одобрених средстава и извршења за период 01.01.201. до 31.12.2014.год.</t>
  </si>
  <si>
    <t xml:space="preserve">8) Извештај о коришћењу средстава из текуће и сталне буџетске резерве за период 01.01.2014. до 31.12.2014. </t>
  </si>
  <si>
    <t>општине Ражањ за 2014. годину.</t>
  </si>
  <si>
    <t xml:space="preserve">Одлуку о завршном рачуну буџета општине за 2014. годину, заједно са Извештајем о извршењу Одлукуке о  </t>
  </si>
  <si>
    <t>буџету општине Ражањ за период 01. јануар - 31. децембар 2014. године доставити Управи за трезор, најкасније</t>
  </si>
  <si>
    <t>до 15. јуна 2014. године.</t>
  </si>
  <si>
    <t>Миодраг Рајковић</t>
  </si>
  <si>
    <t>ЗА 2014. ГОДИНУ</t>
  </si>
  <si>
    <t>буџета општине Ражањ у 2014. години у следећим износима:</t>
  </si>
  <si>
    <t xml:space="preserve">У билансу стања на дан 31. децембра 2014. године (Образац 1) утврђена је укупна актива у износу </t>
  </si>
  <si>
    <t>од 490.393.000 динара и укупна пасива  у износу од 490.393.000 динара.</t>
  </si>
  <si>
    <t>У билансу прихода и расхода у периоду од 1. јануара до 31. децембра 2014. године</t>
  </si>
  <si>
    <t>3.Мањак прихода и примања - буџетски дефицит ( ред. бр. 1 - ред. бр. 2)</t>
  </si>
  <si>
    <t>32 Мањак прихода и примања - дефицит</t>
  </si>
  <si>
    <t>Буџетски суфицит, примарни суфицит и укупни фискални резултат буџета утврђени су (у хиљадама):</t>
  </si>
  <si>
    <t>4. Кориговани вишак/мањак прихода - буџетски суфицит/дефицит</t>
  </si>
  <si>
    <t xml:space="preserve">Буџетски дефицит као разлика између укупног износа текућих прихода, примања остварених по </t>
  </si>
  <si>
    <t>за набавку нефинансијске имовине утврђен је у износу од 960.000 динара.</t>
  </si>
  <si>
    <t>3.857.000 динара.</t>
  </si>
  <si>
    <t>Укупан фискални резултат је буџетски дефицит, коригован за нето разлику између примања по основу</t>
  </si>
  <si>
    <t xml:space="preserve">финансијске имовине и утврђен је у износу од 960.000 динара. </t>
  </si>
  <si>
    <t xml:space="preserve">Остварени мањак прихода - буџетски дефицит из члана 3. ове Одлуке, у износу од 960.000 динара  </t>
  </si>
  <si>
    <t>је покривен из пренетих неутрошених срдстава из претходне године.</t>
  </si>
  <si>
    <t xml:space="preserve">Нераспоређени вишак прихода у износу од 74.587.000 динара преноси се у наредну годину и биће  </t>
  </si>
  <si>
    <t xml:space="preserve">години. Део нераспоређеног вишка прихода у износу од 5.088.000 динара индиректни корисници ће </t>
  </si>
  <si>
    <t>користити у складу са својим финансијским плановима и одлукама својих органа управљања</t>
  </si>
  <si>
    <t>издаци у износу од 65.457.000 динара.</t>
  </si>
  <si>
    <t>У Извештају о новчаним токовима у периоду од 1. јануара до 31. децембра 2014.године (Образац 4),</t>
  </si>
  <si>
    <t>утврђени су укупни новчани приливи у износу од 265.184.000 динара, укупни новчани одливи у износу</t>
  </si>
  <si>
    <t>од 266.144.000 динара и салдо готовине на крају године у износу од 79.675.000 динара.</t>
  </si>
  <si>
    <t xml:space="preserve">    У Извештају о извршењу буџета у периоду од 1.јануара до 31. децембра 2014. године (Образац 5),</t>
  </si>
  <si>
    <t xml:space="preserve"> утврђена је укупна разлика у износу од 960.000 динара, између укупних  прихода и примања у </t>
  </si>
  <si>
    <t>износу од 265.184.000 динара и укупних расхода и издатака у износу од 266.144.000 динара по нивоима</t>
  </si>
  <si>
    <t>Вишак новчаних прилива:</t>
  </si>
  <si>
    <t>Мањак новчаних прилива:</t>
  </si>
  <si>
    <t>Укупан мањак новчаних прилива</t>
  </si>
  <si>
    <t>54/2009, 73/2010, 101/2010, 101/2011, 93/2012, 62/2013,63/2013 - исправка, 108/2013 и 142/2014) и члана 18. Статута Општине Ражањ, (Службени лист Општине Ражањ", број 1/2000) а на предлог  извршног органа општине, Скупштина oпштине Ражањ, на седници одржаној дана __________.године, донела је</t>
  </si>
  <si>
    <t xml:space="preserve">број 129/2007 и 83/2014 - др. закон), члана 77. Закона о буџетском систему  ("Службени гласник РС", број </t>
  </si>
  <si>
    <t>У извештају о капиталним издацима и финансирању у периоду од 1. јануара до 31. децембра 2014.</t>
  </si>
  <si>
    <t>РАСХОДИ И ИЗДАЦИ 01+13</t>
  </si>
  <si>
    <t>Расходи за запослене</t>
  </si>
  <si>
    <t>распоређен корисницима буџетских средстава Одлуком о буџету и изменама Одлуке о буџету у 2015.-ој</t>
  </si>
  <si>
    <t xml:space="preserve">Број: </t>
  </si>
  <si>
    <t>Датум      .06.2015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</si>
</sst>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Din.&quot;#,##0_);\(&quot;Din.&quot;#,##0\)"/>
    <numFmt numFmtId="165" formatCode="&quot;Din.&quot;#,##0_);[Red]\(&quot;Din.&quot;#,##0\)"/>
    <numFmt numFmtId="166" formatCode="&quot;Din.&quot;#,##0.00_);\(&quot;Din.&quot;#,##0.00\)"/>
    <numFmt numFmtId="167" formatCode="&quot;Din.&quot;#,##0.00_);[Red]\(&quot;Din.&quot;#,##0.00\)"/>
    <numFmt numFmtId="168" formatCode="_(&quot;Din.&quot;* #,##0_);_(&quot;Din.&quot;* \(#,##0\);_(&quot;Din.&quot;* &quot;-&quot;_);_(@_)"/>
    <numFmt numFmtId="169" formatCode="_(* #,##0_);_(* \(#,##0\);_(* &quot;-&quot;_);_(@_)"/>
    <numFmt numFmtId="170" formatCode="_(&quot;Din.&quot;* #,##0.00_);_(&quot;Din.&quot;* \(#,##0.00\);_(&quot;Din.&quot;* &quot;-&quot;??_);_(@_)"/>
    <numFmt numFmtId="171" formatCode="_(* #,##0.00_);_(* \(#,##0.00\);_(* &quot;-&quot;??_);_(@_)"/>
    <numFmt numFmtId="172" formatCode="[$-81A]d\.\ mmmm\ yyyy"/>
    <numFmt numFmtId="173" formatCode="#,##0\ &quot;Din.&quot;"/>
    <numFmt numFmtId="174" formatCode="#,##0\ [$Дин.-C1A]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0" borderId="18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2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3" fontId="2" fillId="0" borderId="23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 wrapText="1"/>
    </xf>
    <xf numFmtId="3" fontId="0" fillId="0" borderId="11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3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10" xfId="0" applyNumberFormat="1" applyBorder="1" applyAlignment="1">
      <alignment horizontal="right" wrapText="1"/>
    </xf>
    <xf numFmtId="3" fontId="0" fillId="0" borderId="2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7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0" fontId="2" fillId="0" borderId="24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">
      <selection activeCell="A120" sqref="A120:E120"/>
    </sheetView>
  </sheetViews>
  <sheetFormatPr defaultColWidth="9.140625" defaultRowHeight="12.75"/>
  <cols>
    <col min="1" max="1" width="41.7109375" style="0" customWidth="1"/>
    <col min="2" max="2" width="16.57421875" style="0" customWidth="1"/>
    <col min="3" max="3" width="9.8515625" style="3" customWidth="1"/>
    <col min="4" max="4" width="11.140625" style="3" customWidth="1"/>
    <col min="5" max="5" width="13.28125" style="3" customWidth="1"/>
  </cols>
  <sheetData>
    <row r="1" spans="1:5" ht="12.75">
      <c r="A1" s="139" t="s">
        <v>267</v>
      </c>
      <c r="B1" s="139"/>
      <c r="C1" s="139"/>
      <c r="D1" s="139"/>
      <c r="E1" s="139"/>
    </row>
    <row r="2" spans="1:5" ht="12.75">
      <c r="A2" s="41" t="s">
        <v>429</v>
      </c>
      <c r="B2" s="41"/>
      <c r="C2" s="41"/>
      <c r="D2" s="41"/>
      <c r="E2" s="41"/>
    </row>
    <row r="3" spans="1:5" ht="41.25" customHeight="1">
      <c r="A3" s="142" t="s">
        <v>428</v>
      </c>
      <c r="B3" s="136"/>
      <c r="C3" s="136"/>
      <c r="D3" s="136"/>
      <c r="E3" s="136"/>
    </row>
    <row r="4" spans="1:5" ht="7.5" customHeight="1">
      <c r="A4" s="136" t="s">
        <v>44</v>
      </c>
      <c r="B4" s="136"/>
      <c r="C4" s="136"/>
      <c r="D4" s="136"/>
      <c r="E4" s="136"/>
    </row>
    <row r="6" spans="1:5" ht="15.75">
      <c r="A6" s="143" t="s">
        <v>190</v>
      </c>
      <c r="B6" s="143"/>
      <c r="C6" s="143"/>
      <c r="D6" s="143"/>
      <c r="E6" s="143"/>
    </row>
    <row r="7" spans="1:5" ht="12.75">
      <c r="A7" s="144" t="s">
        <v>191</v>
      </c>
      <c r="B7" s="144"/>
      <c r="C7" s="144"/>
      <c r="D7" s="144"/>
      <c r="E7" s="144"/>
    </row>
    <row r="8" spans="1:5" ht="12.75">
      <c r="A8" s="144" t="s">
        <v>399</v>
      </c>
      <c r="B8" s="144"/>
      <c r="C8" s="144"/>
      <c r="D8" s="144"/>
      <c r="E8" s="144"/>
    </row>
    <row r="9" spans="1:5" ht="8.25" customHeight="1">
      <c r="A9" s="56"/>
      <c r="B9" s="56"/>
      <c r="C9" s="56"/>
      <c r="D9" s="56"/>
      <c r="E9" s="56"/>
    </row>
    <row r="10" spans="1:5" ht="12.75">
      <c r="A10" s="144" t="s">
        <v>266</v>
      </c>
      <c r="B10" s="144"/>
      <c r="C10" s="144"/>
      <c r="D10" s="144"/>
      <c r="E10" s="144"/>
    </row>
    <row r="11" ht="6" customHeight="1"/>
    <row r="12" spans="1:5" ht="12.75">
      <c r="A12" s="139" t="s">
        <v>192</v>
      </c>
      <c r="B12" s="139"/>
      <c r="C12" s="139"/>
      <c r="D12" s="139"/>
      <c r="E12" s="139"/>
    </row>
    <row r="14" spans="1:5" ht="12.75">
      <c r="A14" s="145" t="s">
        <v>333</v>
      </c>
      <c r="B14" s="145"/>
      <c r="C14" s="145"/>
      <c r="D14" s="145"/>
      <c r="E14" s="145"/>
    </row>
    <row r="15" spans="1:5" ht="12.75">
      <c r="A15" s="39" t="s">
        <v>400</v>
      </c>
      <c r="B15" s="39"/>
      <c r="C15" s="40"/>
      <c r="D15" s="40"/>
      <c r="E15" s="40"/>
    </row>
    <row r="16" spans="1:5" ht="12.75">
      <c r="A16" s="136" t="s">
        <v>334</v>
      </c>
      <c r="B16" s="136"/>
      <c r="D16" s="141">
        <f>265184000+80635000</f>
        <v>345819000</v>
      </c>
      <c r="E16" s="141"/>
    </row>
    <row r="17" spans="1:5" ht="12.75">
      <c r="A17" s="39" t="s">
        <v>335</v>
      </c>
      <c r="B17" s="39"/>
      <c r="D17" s="141">
        <v>266144000</v>
      </c>
      <c r="E17" s="141"/>
    </row>
    <row r="18" spans="1:5" ht="12.75">
      <c r="A18" s="39" t="s">
        <v>336</v>
      </c>
      <c r="B18" s="39"/>
      <c r="D18" s="141">
        <f>D16-D17</f>
        <v>79675000</v>
      </c>
      <c r="E18" s="141"/>
    </row>
    <row r="19" ht="7.5" customHeight="1"/>
    <row r="20" spans="1:5" ht="12.75">
      <c r="A20" s="139" t="s">
        <v>193</v>
      </c>
      <c r="B20" s="139"/>
      <c r="C20" s="139"/>
      <c r="D20" s="139"/>
      <c r="E20" s="139"/>
    </row>
    <row r="21" ht="8.25" customHeight="1"/>
    <row r="22" spans="1:5" ht="12.75">
      <c r="A22" s="139" t="s">
        <v>401</v>
      </c>
      <c r="B22" s="139"/>
      <c r="C22" s="139"/>
      <c r="D22" s="139"/>
      <c r="E22" s="139"/>
    </row>
    <row r="23" spans="1:5" ht="12.75">
      <c r="A23" s="39" t="s">
        <v>402</v>
      </c>
      <c r="B23" s="39"/>
      <c r="C23" s="40"/>
      <c r="D23" s="40"/>
      <c r="E23" s="40"/>
    </row>
    <row r="24" spans="1:5" ht="9.75" customHeight="1">
      <c r="A24" s="39"/>
      <c r="B24" s="39"/>
      <c r="C24" s="40"/>
      <c r="D24" s="40"/>
      <c r="E24" s="40"/>
    </row>
    <row r="25" spans="1:5" ht="12.75">
      <c r="A25" s="139" t="s">
        <v>198</v>
      </c>
      <c r="B25" s="139"/>
      <c r="C25" s="139"/>
      <c r="D25" s="139"/>
      <c r="E25" s="139"/>
    </row>
    <row r="26" spans="1:4" ht="12.75">
      <c r="A26" s="39" t="s">
        <v>194</v>
      </c>
      <c r="B26" s="39"/>
      <c r="D26" s="3">
        <v>375450000</v>
      </c>
    </row>
    <row r="27" spans="1:4" ht="12.75">
      <c r="A27" s="39" t="s">
        <v>195</v>
      </c>
      <c r="B27" s="39"/>
      <c r="C27" s="40"/>
      <c r="D27" s="3">
        <v>66000</v>
      </c>
    </row>
    <row r="28" spans="1:4" ht="12.75">
      <c r="A28" s="39" t="s">
        <v>196</v>
      </c>
      <c r="B28" s="39"/>
      <c r="C28" s="40"/>
      <c r="D28" s="3">
        <v>84677000</v>
      </c>
    </row>
    <row r="29" spans="1:4" ht="12.75">
      <c r="A29" s="39" t="s">
        <v>197</v>
      </c>
      <c r="B29" s="39"/>
      <c r="C29" s="40"/>
      <c r="D29" s="3">
        <v>30200000</v>
      </c>
    </row>
    <row r="31" spans="1:5" ht="12.75">
      <c r="A31" s="139" t="s">
        <v>199</v>
      </c>
      <c r="B31" s="139"/>
      <c r="C31" s="139"/>
      <c r="D31" s="139"/>
      <c r="E31" s="139"/>
    </row>
    <row r="32" spans="1:4" ht="12.75">
      <c r="A32" s="41" t="s">
        <v>200</v>
      </c>
      <c r="B32" s="41"/>
      <c r="C32" s="42"/>
      <c r="D32" s="3">
        <v>4537000</v>
      </c>
    </row>
    <row r="33" spans="1:4" ht="12.75">
      <c r="A33" s="41" t="s">
        <v>201</v>
      </c>
      <c r="B33" s="41"/>
      <c r="C33" s="42"/>
      <c r="D33" s="3">
        <v>37000</v>
      </c>
    </row>
    <row r="34" spans="1:4" ht="12.75">
      <c r="A34" s="41" t="s">
        <v>202</v>
      </c>
      <c r="B34" s="41"/>
      <c r="C34" s="42"/>
      <c r="D34" s="3">
        <v>2855000</v>
      </c>
    </row>
    <row r="35" spans="1:4" ht="12.75">
      <c r="A35" s="41" t="s">
        <v>203</v>
      </c>
      <c r="D35" s="3">
        <v>27698000</v>
      </c>
    </row>
    <row r="36" spans="1:4" ht="12.75">
      <c r="A36" s="39" t="s">
        <v>204</v>
      </c>
      <c r="B36" s="39"/>
      <c r="C36" s="40"/>
      <c r="D36" s="3">
        <v>455266000</v>
      </c>
    </row>
    <row r="37" ht="11.25" customHeight="1"/>
    <row r="38" spans="1:5" ht="12.75">
      <c r="A38" s="139" t="s">
        <v>206</v>
      </c>
      <c r="B38" s="139"/>
      <c r="C38" s="139"/>
      <c r="D38" s="139"/>
      <c r="E38" s="139"/>
    </row>
    <row r="39" spans="1:5" ht="7.5" customHeight="1">
      <c r="A39" s="43"/>
      <c r="B39" s="43"/>
      <c r="C39" s="43"/>
      <c r="D39" s="43"/>
      <c r="E39" s="43"/>
    </row>
    <row r="40" spans="1:5" ht="12.75">
      <c r="A40" s="139" t="s">
        <v>403</v>
      </c>
      <c r="B40" s="139"/>
      <c r="C40" s="139"/>
      <c r="D40" s="139"/>
      <c r="E40" s="139"/>
    </row>
    <row r="41" spans="1:5" ht="12.75">
      <c r="A41" s="43" t="s">
        <v>285</v>
      </c>
      <c r="B41" s="43"/>
      <c r="C41" s="43"/>
      <c r="D41" s="43"/>
      <c r="E41" s="43"/>
    </row>
    <row r="42" ht="7.5" customHeight="1" thickBot="1"/>
    <row r="43" spans="1:4" ht="12.75">
      <c r="A43" s="146" t="s">
        <v>207</v>
      </c>
      <c r="B43" s="147"/>
      <c r="C43" s="148"/>
      <c r="D43" s="149">
        <v>265184000</v>
      </c>
    </row>
    <row r="44" spans="1:4" ht="13.5" thickBot="1">
      <c r="A44" s="47" t="s">
        <v>208</v>
      </c>
      <c r="B44" s="48"/>
      <c r="C44" s="49"/>
      <c r="D44" s="150"/>
    </row>
    <row r="45" spans="1:4" ht="12.75">
      <c r="A45" s="151" t="s">
        <v>209</v>
      </c>
      <c r="B45" s="152"/>
      <c r="C45" s="153"/>
      <c r="D45" s="150">
        <v>266144000</v>
      </c>
    </row>
    <row r="46" spans="1:4" ht="10.5" customHeight="1" thickBot="1">
      <c r="A46" s="50" t="s">
        <v>210</v>
      </c>
      <c r="B46" s="51"/>
      <c r="C46" s="52"/>
      <c r="D46" s="150"/>
    </row>
    <row r="47" spans="1:4" ht="13.5" thickBot="1">
      <c r="A47" s="151" t="s">
        <v>404</v>
      </c>
      <c r="B47" s="152"/>
      <c r="C47" s="153"/>
      <c r="D47" s="95">
        <f>SUM(D43-D45)</f>
        <v>-960000</v>
      </c>
    </row>
    <row r="48" spans="1:4" ht="12.75">
      <c r="A48" s="154" t="s">
        <v>407</v>
      </c>
      <c r="B48" s="155"/>
      <c r="C48" s="156"/>
      <c r="D48" s="161">
        <v>0</v>
      </c>
    </row>
    <row r="49" spans="1:4" ht="12.75">
      <c r="A49" s="169" t="s">
        <v>286</v>
      </c>
      <c r="B49" s="170"/>
      <c r="C49" s="171"/>
      <c r="D49" s="162"/>
    </row>
    <row r="50" spans="1:4" ht="12.75">
      <c r="A50" s="164" t="s">
        <v>288</v>
      </c>
      <c r="B50" s="165"/>
      <c r="C50" s="166"/>
      <c r="D50" s="162"/>
    </row>
    <row r="51" spans="1:4" ht="12.75">
      <c r="A51" s="55" t="s">
        <v>212</v>
      </c>
      <c r="B51" s="46"/>
      <c r="C51" s="54"/>
      <c r="D51" s="162"/>
    </row>
    <row r="52" spans="1:4" ht="12.75">
      <c r="A52" s="55" t="s">
        <v>289</v>
      </c>
      <c r="B52" s="46"/>
      <c r="C52" s="54"/>
      <c r="D52" s="162"/>
    </row>
    <row r="53" spans="1:4" ht="13.5" thickBot="1">
      <c r="A53" s="158"/>
      <c r="B53" s="159"/>
      <c r="C53" s="160"/>
      <c r="D53" s="163"/>
    </row>
    <row r="54" spans="1:4" ht="12.75">
      <c r="A54" s="39"/>
      <c r="B54" s="39"/>
      <c r="C54" s="40"/>
      <c r="D54" s="44"/>
    </row>
    <row r="55" spans="1:4" ht="12.75">
      <c r="A55" s="39" t="s">
        <v>215</v>
      </c>
      <c r="B55" s="39"/>
      <c r="C55" s="40"/>
      <c r="D55" s="45">
        <v>54947000</v>
      </c>
    </row>
    <row r="56" spans="1:4" ht="12.75">
      <c r="A56" s="39" t="s">
        <v>216</v>
      </c>
      <c r="B56" s="39"/>
      <c r="C56" s="40"/>
      <c r="D56" s="45">
        <v>197400000</v>
      </c>
    </row>
    <row r="57" spans="1:4" ht="12.75">
      <c r="A57" s="39" t="s">
        <v>217</v>
      </c>
      <c r="B57" s="39"/>
      <c r="C57" s="40"/>
      <c r="D57" s="45">
        <v>11023000</v>
      </c>
    </row>
    <row r="58" spans="1:4" ht="12.75">
      <c r="A58" s="136" t="s">
        <v>218</v>
      </c>
      <c r="B58" s="136"/>
      <c r="C58" s="40"/>
      <c r="D58" s="45">
        <v>1814000</v>
      </c>
    </row>
    <row r="59" spans="1:4" ht="12.75">
      <c r="A59" s="136" t="s">
        <v>287</v>
      </c>
      <c r="B59" s="136"/>
      <c r="C59" s="40"/>
      <c r="D59" s="45">
        <v>0</v>
      </c>
    </row>
    <row r="60" spans="1:4" ht="12.75">
      <c r="A60" s="39" t="s">
        <v>274</v>
      </c>
      <c r="B60" s="39"/>
      <c r="C60" s="40"/>
      <c r="D60" s="45">
        <v>0</v>
      </c>
    </row>
    <row r="61" spans="1:4" ht="12.75">
      <c r="A61" s="39"/>
      <c r="B61" s="39"/>
      <c r="C61" s="40"/>
      <c r="D61" s="44"/>
    </row>
    <row r="62" spans="1:4" ht="12.75">
      <c r="A62" s="39" t="s">
        <v>219</v>
      </c>
      <c r="B62" s="39"/>
      <c r="C62" s="40"/>
      <c r="D62" s="45">
        <v>67583000</v>
      </c>
    </row>
    <row r="63" spans="1:4" ht="12.75">
      <c r="A63" s="39" t="s">
        <v>220</v>
      </c>
      <c r="B63" s="39"/>
      <c r="C63" s="40"/>
      <c r="D63" s="45">
        <v>72983000</v>
      </c>
    </row>
    <row r="64" spans="1:4" ht="12.75">
      <c r="A64" s="39" t="s">
        <v>221</v>
      </c>
      <c r="B64" s="39"/>
      <c r="C64" s="40"/>
      <c r="D64" s="45">
        <v>0</v>
      </c>
    </row>
    <row r="65" spans="1:4" ht="12.75">
      <c r="A65" s="39" t="s">
        <v>222</v>
      </c>
      <c r="B65" s="39"/>
      <c r="C65" s="40"/>
      <c r="D65" s="42">
        <v>0</v>
      </c>
    </row>
    <row r="66" spans="1:4" ht="12.75">
      <c r="A66" s="39" t="s">
        <v>223</v>
      </c>
      <c r="B66" s="39"/>
      <c r="C66" s="40"/>
      <c r="D66" s="45">
        <v>4015000</v>
      </c>
    </row>
    <row r="67" spans="1:4" ht="12.75">
      <c r="A67" s="39" t="s">
        <v>224</v>
      </c>
      <c r="B67" s="39"/>
      <c r="C67" s="40"/>
      <c r="D67" s="45">
        <v>39049000</v>
      </c>
    </row>
    <row r="68" spans="1:4" ht="12.75">
      <c r="A68" s="39" t="s">
        <v>225</v>
      </c>
      <c r="B68" s="39"/>
      <c r="C68" s="40"/>
      <c r="D68" s="45">
        <v>1262000</v>
      </c>
    </row>
    <row r="69" spans="1:4" ht="12.75">
      <c r="A69" s="39" t="s">
        <v>226</v>
      </c>
      <c r="B69" s="39"/>
      <c r="C69" s="40"/>
      <c r="D69" s="45">
        <v>15795000</v>
      </c>
    </row>
    <row r="70" spans="1:4" ht="12.75">
      <c r="A70" s="39" t="s">
        <v>230</v>
      </c>
      <c r="B70" s="39"/>
      <c r="C70" s="40"/>
      <c r="D70" s="45">
        <v>65088000</v>
      </c>
    </row>
    <row r="71" spans="1:4" ht="12.75">
      <c r="A71" s="39" t="s">
        <v>236</v>
      </c>
      <c r="B71" s="39"/>
      <c r="C71" s="40"/>
      <c r="D71" s="45">
        <v>369000</v>
      </c>
    </row>
    <row r="72" spans="1:4" ht="15.75" customHeight="1">
      <c r="A72" s="39" t="s">
        <v>405</v>
      </c>
      <c r="B72" s="39"/>
      <c r="C72" s="40"/>
      <c r="D72" s="45">
        <v>960000</v>
      </c>
    </row>
    <row r="73" spans="1:4" ht="12.75">
      <c r="A73" s="39"/>
      <c r="B73" s="39"/>
      <c r="C73" s="40"/>
      <c r="D73" s="44"/>
    </row>
    <row r="74" spans="1:5" ht="12.75">
      <c r="A74" s="139" t="s">
        <v>211</v>
      </c>
      <c r="B74" s="139"/>
      <c r="C74" s="139"/>
      <c r="D74" s="139"/>
      <c r="E74" s="139"/>
    </row>
    <row r="76" spans="1:9" ht="12.75">
      <c r="A76" s="168" t="s">
        <v>406</v>
      </c>
      <c r="B76" s="168"/>
      <c r="C76" s="168"/>
      <c r="D76" s="168"/>
      <c r="E76" s="168"/>
      <c r="F76" s="53"/>
      <c r="G76" s="53"/>
      <c r="H76" s="53"/>
      <c r="I76" s="53"/>
    </row>
    <row r="78" spans="1:5" ht="25.5">
      <c r="A78" s="9" t="s">
        <v>148</v>
      </c>
      <c r="B78" s="8" t="s">
        <v>149</v>
      </c>
      <c r="C78" s="37" t="s">
        <v>187</v>
      </c>
      <c r="D78" s="10" t="s">
        <v>188</v>
      </c>
      <c r="E78" s="10" t="s">
        <v>189</v>
      </c>
    </row>
    <row r="79" spans="1:5" ht="12.75">
      <c r="A79" s="9">
        <v>1</v>
      </c>
      <c r="B79" s="9">
        <v>2</v>
      </c>
      <c r="C79" s="11">
        <v>3</v>
      </c>
      <c r="D79" s="11">
        <v>4</v>
      </c>
      <c r="E79" s="11">
        <v>5</v>
      </c>
    </row>
    <row r="80" spans="1:5" ht="12.75">
      <c r="A80" s="13" t="s">
        <v>150</v>
      </c>
      <c r="B80" s="9" t="s">
        <v>151</v>
      </c>
      <c r="C80" s="12">
        <f>SUM(C87+C81)</f>
        <v>333029</v>
      </c>
      <c r="D80" s="12">
        <f>SUM(D81+D87)</f>
        <v>12790</v>
      </c>
      <c r="E80" s="12">
        <f>SUM(C80+D80)</f>
        <v>345819</v>
      </c>
    </row>
    <row r="81" spans="1:5" ht="12.75">
      <c r="A81" s="13" t="s">
        <v>152</v>
      </c>
      <c r="B81" s="9" t="s">
        <v>153</v>
      </c>
      <c r="C81" s="12">
        <f>SUM(C85+C84+C82)</f>
        <v>255129</v>
      </c>
      <c r="D81" s="12">
        <f>SUM(D84+D82)</f>
        <v>10055</v>
      </c>
      <c r="E81" s="12">
        <f>SUM(C81:D81)</f>
        <v>265184</v>
      </c>
    </row>
    <row r="82" spans="1:5" ht="12.75">
      <c r="A82" s="7" t="s">
        <v>154</v>
      </c>
      <c r="B82" s="9">
        <v>7</v>
      </c>
      <c r="C82" s="82">
        <v>255129</v>
      </c>
      <c r="D82" s="12">
        <v>10055</v>
      </c>
      <c r="E82" s="12">
        <f>SUM(C82:D82)</f>
        <v>265184</v>
      </c>
    </row>
    <row r="83" spans="1:5" ht="12.75">
      <c r="A83" s="7" t="s">
        <v>155</v>
      </c>
      <c r="B83" s="9">
        <v>7411</v>
      </c>
      <c r="C83" s="12">
        <v>2897</v>
      </c>
      <c r="D83" s="12">
        <v>0</v>
      </c>
      <c r="E83" s="12">
        <f>SUM(C83)</f>
        <v>2897</v>
      </c>
    </row>
    <row r="84" spans="1:5" ht="25.5">
      <c r="A84" s="8" t="s">
        <v>156</v>
      </c>
      <c r="B84" s="9">
        <v>8</v>
      </c>
      <c r="C84" s="12">
        <v>0</v>
      </c>
      <c r="D84" s="12">
        <v>0</v>
      </c>
      <c r="E84" s="12">
        <v>0</v>
      </c>
    </row>
    <row r="85" spans="1:5" ht="26.25" customHeight="1">
      <c r="A85" s="8" t="s">
        <v>157</v>
      </c>
      <c r="B85" s="9">
        <v>9</v>
      </c>
      <c r="C85" s="83">
        <v>0</v>
      </c>
      <c r="D85" s="12">
        <v>0</v>
      </c>
      <c r="E85" s="12">
        <v>0</v>
      </c>
    </row>
    <row r="86" spans="1:5" ht="25.5">
      <c r="A86" s="8" t="s">
        <v>158</v>
      </c>
      <c r="B86" s="9">
        <v>92</v>
      </c>
      <c r="C86" s="12">
        <v>0</v>
      </c>
      <c r="D86" s="12">
        <v>0</v>
      </c>
      <c r="E86" s="12">
        <v>0</v>
      </c>
    </row>
    <row r="87" spans="1:5" ht="12.75">
      <c r="A87" s="14" t="s">
        <v>159</v>
      </c>
      <c r="B87" s="9">
        <v>3</v>
      </c>
      <c r="C87" s="12">
        <v>77900</v>
      </c>
      <c r="D87" s="12">
        <v>2735</v>
      </c>
      <c r="E87" s="12">
        <f>SUM(C87+D87)</f>
        <v>80635</v>
      </c>
    </row>
    <row r="88" spans="1:5" ht="12.75">
      <c r="A88" s="14" t="s">
        <v>205</v>
      </c>
      <c r="B88" s="9" t="s">
        <v>160</v>
      </c>
      <c r="C88" s="12">
        <f>SUM(C92+C91+C89)</f>
        <v>258442</v>
      </c>
      <c r="D88" s="12">
        <f>SUM(D89+D91)</f>
        <v>7702</v>
      </c>
      <c r="E88" s="12">
        <f>SUM(C88:D88)</f>
        <v>266144</v>
      </c>
    </row>
    <row r="89" spans="1:5" ht="12.75">
      <c r="A89" s="8" t="s">
        <v>161</v>
      </c>
      <c r="B89" s="9">
        <v>4</v>
      </c>
      <c r="C89" s="12">
        <v>193072</v>
      </c>
      <c r="D89" s="12">
        <v>7615</v>
      </c>
      <c r="E89" s="12">
        <f>SUM(C89+D89)</f>
        <v>200687</v>
      </c>
    </row>
    <row r="90" spans="1:5" ht="12.75">
      <c r="A90" s="8" t="s">
        <v>162</v>
      </c>
      <c r="B90" s="9">
        <v>44</v>
      </c>
      <c r="C90" s="12">
        <v>0</v>
      </c>
      <c r="D90" s="12">
        <v>0</v>
      </c>
      <c r="E90" s="12">
        <v>0</v>
      </c>
    </row>
    <row r="91" spans="1:5" ht="25.5">
      <c r="A91" s="8" t="s">
        <v>163</v>
      </c>
      <c r="B91" s="9">
        <v>5</v>
      </c>
      <c r="C91" s="12">
        <v>65370</v>
      </c>
      <c r="D91" s="12">
        <v>87</v>
      </c>
      <c r="E91" s="12">
        <f>SUM(C91:D91)</f>
        <v>65457</v>
      </c>
    </row>
    <row r="92" spans="1:5" ht="25.5">
      <c r="A92" s="8" t="s">
        <v>164</v>
      </c>
      <c r="B92" s="9">
        <v>6</v>
      </c>
      <c r="C92" s="12">
        <v>0</v>
      </c>
      <c r="D92" s="12">
        <v>0</v>
      </c>
      <c r="E92" s="12">
        <v>0</v>
      </c>
    </row>
    <row r="93" spans="1:5" ht="25.5">
      <c r="A93" s="8" t="s">
        <v>165</v>
      </c>
      <c r="B93" s="9">
        <v>62</v>
      </c>
      <c r="C93" s="12">
        <v>0</v>
      </c>
      <c r="D93" s="12">
        <v>0</v>
      </c>
      <c r="E93" s="12">
        <v>0</v>
      </c>
    </row>
    <row r="94" spans="1:8" ht="25.5">
      <c r="A94" s="14" t="s">
        <v>167</v>
      </c>
      <c r="B94" s="9" t="s">
        <v>166</v>
      </c>
      <c r="C94" s="12">
        <f>SUM(C80-C88)</f>
        <v>74587</v>
      </c>
      <c r="D94" s="12">
        <f>SUM(D80-D88)</f>
        <v>5088</v>
      </c>
      <c r="E94" s="12">
        <f>SUM(C94+D94)</f>
        <v>79675</v>
      </c>
      <c r="F94" s="34"/>
      <c r="G94" s="34"/>
      <c r="H94" s="34"/>
    </row>
    <row r="95" spans="1:8" ht="25.5">
      <c r="A95" s="14" t="s">
        <v>168</v>
      </c>
      <c r="B95" s="9" t="s">
        <v>169</v>
      </c>
      <c r="C95" s="12">
        <f>SUM(C81-C88)</f>
        <v>-3313</v>
      </c>
      <c r="D95" s="12">
        <f>SUM(D81-D88)</f>
        <v>2353</v>
      </c>
      <c r="E95" s="12">
        <f>SUM(C95:D95)</f>
        <v>-960</v>
      </c>
      <c r="F95" s="34"/>
      <c r="G95" s="79"/>
      <c r="H95" s="34"/>
    </row>
    <row r="96" spans="1:5" ht="63.75">
      <c r="A96" s="14" t="s">
        <v>170</v>
      </c>
      <c r="B96" s="9" t="s">
        <v>171</v>
      </c>
      <c r="C96" s="12">
        <f>SUM(C82-C83+C84-C88)</f>
        <v>-6210</v>
      </c>
      <c r="D96" s="12">
        <f>SUM(D82+D84-D88)</f>
        <v>2353</v>
      </c>
      <c r="E96" s="12">
        <f>SUM(C96:D96)</f>
        <v>-3857</v>
      </c>
    </row>
    <row r="97" spans="1:5" ht="25.5">
      <c r="A97" s="14" t="s">
        <v>172</v>
      </c>
      <c r="B97" s="9" t="s">
        <v>173</v>
      </c>
      <c r="C97" s="12">
        <f>SUM(C95+C86-C93)</f>
        <v>-3313</v>
      </c>
      <c r="D97" s="12">
        <f>SUM(D95+D86-D93)</f>
        <v>2353</v>
      </c>
      <c r="E97" s="12">
        <f>SUM(C97:D97)</f>
        <v>-960</v>
      </c>
    </row>
    <row r="99" spans="1:6" ht="12.75">
      <c r="A99" s="157" t="s">
        <v>408</v>
      </c>
      <c r="B99" s="157"/>
      <c r="C99" s="157"/>
      <c r="D99" s="157"/>
      <c r="E99" s="157"/>
      <c r="F99" s="34"/>
    </row>
    <row r="100" spans="1:5" ht="12.75">
      <c r="A100" s="136" t="s">
        <v>275</v>
      </c>
      <c r="B100" s="136"/>
      <c r="C100" s="136"/>
      <c r="D100" s="136"/>
      <c r="E100" s="136"/>
    </row>
    <row r="101" spans="1:5" ht="12.75">
      <c r="A101" s="136" t="s">
        <v>409</v>
      </c>
      <c r="B101" s="136"/>
      <c r="C101" s="136"/>
      <c r="D101" s="136"/>
      <c r="E101" s="136"/>
    </row>
    <row r="102" spans="1:5" ht="12.75">
      <c r="A102" s="139"/>
      <c r="B102" s="139"/>
      <c r="C102" s="139"/>
      <c r="D102" s="139"/>
      <c r="E102" s="139"/>
    </row>
    <row r="103" spans="1:5" ht="12.75">
      <c r="A103" s="139" t="s">
        <v>343</v>
      </c>
      <c r="B103" s="139"/>
      <c r="C103" s="139"/>
      <c r="D103" s="139"/>
      <c r="E103" s="139"/>
    </row>
    <row r="104" spans="1:5" ht="12.75">
      <c r="A104" s="136" t="s">
        <v>213</v>
      </c>
      <c r="B104" s="136"/>
      <c r="C104" s="136"/>
      <c r="D104" s="136"/>
      <c r="E104" s="136"/>
    </row>
    <row r="105" spans="1:5" ht="12.75">
      <c r="A105" s="136" t="s">
        <v>410</v>
      </c>
      <c r="B105" s="136"/>
      <c r="C105" s="136"/>
      <c r="D105" s="136"/>
      <c r="E105" s="136"/>
    </row>
    <row r="107" spans="1:5" ht="12.75">
      <c r="A107" s="145" t="s">
        <v>411</v>
      </c>
      <c r="B107" s="145"/>
      <c r="C107" s="145"/>
      <c r="D107" s="145"/>
      <c r="E107" s="145"/>
    </row>
    <row r="108" spans="1:5" ht="12.75">
      <c r="A108" s="136" t="s">
        <v>214</v>
      </c>
      <c r="B108" s="136"/>
      <c r="C108" s="136"/>
      <c r="D108" s="136"/>
      <c r="E108" s="136"/>
    </row>
    <row r="109" spans="1:5" ht="12.75">
      <c r="A109" s="136" t="s">
        <v>412</v>
      </c>
      <c r="B109" s="136"/>
      <c r="C109" s="136"/>
      <c r="D109" s="136"/>
      <c r="E109" s="136"/>
    </row>
    <row r="111" spans="1:5" ht="12.75">
      <c r="A111" s="139" t="s">
        <v>227</v>
      </c>
      <c r="B111" s="139"/>
      <c r="C111" s="139"/>
      <c r="D111" s="139"/>
      <c r="E111" s="139"/>
    </row>
    <row r="112" spans="1:5" ht="12.75">
      <c r="A112" s="43"/>
      <c r="B112" s="43"/>
      <c r="C112" s="43"/>
      <c r="D112" s="43"/>
      <c r="E112" s="43"/>
    </row>
    <row r="113" spans="1:5" ht="12.75">
      <c r="A113" s="145" t="s">
        <v>413</v>
      </c>
      <c r="B113" s="145"/>
      <c r="C113" s="145"/>
      <c r="D113" s="145"/>
      <c r="E113" s="145"/>
    </row>
    <row r="114" spans="1:5" ht="12.75">
      <c r="A114" s="39" t="s">
        <v>414</v>
      </c>
      <c r="B114" s="43"/>
      <c r="C114" s="43"/>
      <c r="D114" s="43"/>
      <c r="E114" s="43"/>
    </row>
    <row r="115" spans="1:5" ht="12.75">
      <c r="A115" s="145" t="s">
        <v>415</v>
      </c>
      <c r="B115" s="145"/>
      <c r="C115" s="145"/>
      <c r="D115" s="145"/>
      <c r="E115" s="145"/>
    </row>
    <row r="116" spans="1:5" ht="12.75">
      <c r="A116" s="136" t="s">
        <v>433</v>
      </c>
      <c r="B116" s="136"/>
      <c r="C116" s="136"/>
      <c r="D116" s="136"/>
      <c r="E116" s="136"/>
    </row>
    <row r="117" spans="1:5" ht="12.75">
      <c r="A117" s="136" t="s">
        <v>416</v>
      </c>
      <c r="B117" s="167"/>
      <c r="C117" s="167"/>
      <c r="D117" s="167"/>
      <c r="E117" s="167"/>
    </row>
    <row r="118" spans="1:5" ht="12.75">
      <c r="A118" s="136" t="s">
        <v>417</v>
      </c>
      <c r="B118" s="136"/>
      <c r="C118" s="136"/>
      <c r="D118" s="136"/>
      <c r="E118" s="136"/>
    </row>
    <row r="119" spans="1:5" ht="12.75">
      <c r="A119" s="43"/>
      <c r="B119" s="43"/>
      <c r="C119" s="43"/>
      <c r="D119" s="43"/>
      <c r="E119" s="43"/>
    </row>
    <row r="120" spans="1:5" ht="12.75">
      <c r="A120" s="139" t="s">
        <v>228</v>
      </c>
      <c r="B120" s="139"/>
      <c r="C120" s="139"/>
      <c r="D120" s="139"/>
      <c r="E120" s="139"/>
    </row>
    <row r="122" spans="1:5" ht="12.75">
      <c r="A122" s="140" t="s">
        <v>430</v>
      </c>
      <c r="B122" s="140"/>
      <c r="C122" s="140"/>
      <c r="D122" s="140"/>
      <c r="E122" s="140"/>
    </row>
    <row r="123" ht="12.75">
      <c r="A123" t="s">
        <v>344</v>
      </c>
    </row>
    <row r="124" ht="12.75">
      <c r="A124" t="s">
        <v>418</v>
      </c>
    </row>
    <row r="125" spans="1:5" ht="12.75">
      <c r="A125" s="139"/>
      <c r="B125" s="139"/>
      <c r="C125" s="139"/>
      <c r="D125" s="139"/>
      <c r="E125" s="139"/>
    </row>
    <row r="126" spans="1:5" ht="12.75">
      <c r="A126" s="39" t="s">
        <v>274</v>
      </c>
      <c r="B126" s="43"/>
      <c r="C126" s="43"/>
      <c r="D126" s="45">
        <v>0</v>
      </c>
      <c r="E126" s="43"/>
    </row>
    <row r="127" spans="1:4" ht="12.75">
      <c r="A127" t="s">
        <v>229</v>
      </c>
      <c r="D127" s="3">
        <v>0</v>
      </c>
    </row>
    <row r="129" spans="1:4" ht="12.75">
      <c r="A129" t="s">
        <v>230</v>
      </c>
      <c r="D129" s="3">
        <v>65088000</v>
      </c>
    </row>
    <row r="130" spans="1:4" ht="12.75">
      <c r="A130" t="s">
        <v>236</v>
      </c>
      <c r="D130" s="3">
        <v>369000</v>
      </c>
    </row>
    <row r="131" spans="1:4" ht="12.75">
      <c r="A131" t="s">
        <v>231</v>
      </c>
      <c r="D131" s="3">
        <v>0</v>
      </c>
    </row>
    <row r="133" spans="1:4" ht="12.75">
      <c r="A133" t="s">
        <v>232</v>
      </c>
      <c r="D133" s="3">
        <f>D129+D130</f>
        <v>65457000</v>
      </c>
    </row>
    <row r="137" spans="1:5" ht="12.75">
      <c r="A137" s="139" t="s">
        <v>233</v>
      </c>
      <c r="B137" s="139"/>
      <c r="C137" s="139"/>
      <c r="D137" s="139"/>
      <c r="E137" s="139"/>
    </row>
    <row r="139" spans="1:5" ht="12.75">
      <c r="A139" s="145" t="s">
        <v>419</v>
      </c>
      <c r="B139" s="145"/>
      <c r="C139" s="145"/>
      <c r="D139" s="145"/>
      <c r="E139" s="145"/>
    </row>
    <row r="140" spans="1:5" ht="12.75">
      <c r="A140" s="136" t="s">
        <v>420</v>
      </c>
      <c r="B140" s="136"/>
      <c r="C140" s="136"/>
      <c r="D140" s="136"/>
      <c r="E140" s="136"/>
    </row>
    <row r="141" spans="1:5" ht="12.75">
      <c r="A141" s="136" t="s">
        <v>421</v>
      </c>
      <c r="B141" s="136"/>
      <c r="C141" s="136"/>
      <c r="D141" s="136"/>
      <c r="E141" s="136"/>
    </row>
    <row r="143" spans="1:4" ht="12.75">
      <c r="A143" t="s">
        <v>215</v>
      </c>
      <c r="D143" s="3">
        <v>54947000</v>
      </c>
    </row>
    <row r="144" spans="1:4" ht="12.75">
      <c r="A144" t="s">
        <v>216</v>
      </c>
      <c r="D144" s="3">
        <v>197400000</v>
      </c>
    </row>
    <row r="145" spans="1:4" ht="12.75">
      <c r="A145" t="s">
        <v>234</v>
      </c>
      <c r="D145" s="3">
        <v>11023000</v>
      </c>
    </row>
    <row r="146" spans="1:4" ht="12.75">
      <c r="A146" t="s">
        <v>218</v>
      </c>
      <c r="D146" s="3">
        <v>1814000</v>
      </c>
    </row>
    <row r="147" spans="1:4" ht="12.75">
      <c r="A147" t="s">
        <v>274</v>
      </c>
      <c r="D147" s="3">
        <v>0</v>
      </c>
    </row>
    <row r="148" spans="1:4" ht="12.75">
      <c r="A148" t="s">
        <v>235</v>
      </c>
      <c r="D148" s="3">
        <v>0</v>
      </c>
    </row>
    <row r="150" spans="1:4" ht="12.75">
      <c r="A150" t="s">
        <v>219</v>
      </c>
      <c r="D150" s="3">
        <v>67583000</v>
      </c>
    </row>
    <row r="151" spans="1:4" ht="12.75">
      <c r="A151" t="s">
        <v>220</v>
      </c>
      <c r="D151" s="3">
        <v>72983000</v>
      </c>
    </row>
    <row r="152" spans="1:4" ht="12.75">
      <c r="A152" t="s">
        <v>221</v>
      </c>
      <c r="D152" s="3">
        <v>0</v>
      </c>
    </row>
    <row r="153" spans="1:4" ht="12.75">
      <c r="A153" t="s">
        <v>222</v>
      </c>
      <c r="D153" s="3">
        <v>0</v>
      </c>
    </row>
    <row r="154" spans="1:4" ht="12.75">
      <c r="A154" t="s">
        <v>223</v>
      </c>
      <c r="D154" s="3">
        <v>4015000</v>
      </c>
    </row>
    <row r="155" spans="1:4" ht="12.75">
      <c r="A155" t="s">
        <v>224</v>
      </c>
      <c r="D155" s="3">
        <v>39049000</v>
      </c>
    </row>
    <row r="156" spans="1:4" ht="12.75">
      <c r="A156" t="s">
        <v>225</v>
      </c>
      <c r="D156" s="3">
        <v>1262000</v>
      </c>
    </row>
    <row r="157" spans="1:4" ht="12.75">
      <c r="A157" t="s">
        <v>226</v>
      </c>
      <c r="D157" s="3">
        <v>15795000</v>
      </c>
    </row>
    <row r="158" spans="1:4" ht="12.75">
      <c r="A158" t="s">
        <v>230</v>
      </c>
      <c r="D158" s="3">
        <v>65088000</v>
      </c>
    </row>
    <row r="159" spans="1:4" ht="12.75">
      <c r="A159" t="s">
        <v>236</v>
      </c>
      <c r="D159" s="3">
        <v>369000</v>
      </c>
    </row>
    <row r="160" spans="1:4" ht="12.75">
      <c r="A160" t="s">
        <v>231</v>
      </c>
      <c r="D160" s="3">
        <v>0</v>
      </c>
    </row>
    <row r="162" spans="1:4" ht="12.75">
      <c r="A162" t="s">
        <v>237</v>
      </c>
      <c r="D162" s="3">
        <v>79675000</v>
      </c>
    </row>
    <row r="164" spans="1:5" ht="12.75">
      <c r="A164" s="139" t="s">
        <v>238</v>
      </c>
      <c r="B164" s="139"/>
      <c r="C164" s="139"/>
      <c r="D164" s="139"/>
      <c r="E164" s="139"/>
    </row>
    <row r="166" ht="12.75">
      <c r="A166" t="s">
        <v>422</v>
      </c>
    </row>
    <row r="167" ht="12.75">
      <c r="A167" t="s">
        <v>423</v>
      </c>
    </row>
    <row r="168" ht="12.75">
      <c r="A168" t="s">
        <v>424</v>
      </c>
    </row>
    <row r="169" ht="12.75">
      <c r="A169" t="s">
        <v>239</v>
      </c>
    </row>
    <row r="171" spans="3:5" ht="12.75">
      <c r="C171" s="12" t="s">
        <v>240</v>
      </c>
      <c r="D171" s="11" t="s">
        <v>241</v>
      </c>
      <c r="E171" s="12" t="s">
        <v>242</v>
      </c>
    </row>
    <row r="172" spans="1:5" ht="12.75">
      <c r="A172" s="58" t="s">
        <v>215</v>
      </c>
      <c r="B172" s="59"/>
      <c r="C172" s="12">
        <v>0</v>
      </c>
      <c r="D172" s="12">
        <v>54117000</v>
      </c>
      <c r="E172" s="12">
        <v>830000</v>
      </c>
    </row>
    <row r="173" spans="1:5" ht="12.75">
      <c r="A173" s="58" t="s">
        <v>216</v>
      </c>
      <c r="B173" s="59"/>
      <c r="C173" s="12">
        <v>3869000</v>
      </c>
      <c r="D173" s="12">
        <v>193531000</v>
      </c>
      <c r="E173" s="12"/>
    </row>
    <row r="174" spans="1:5" ht="12.75">
      <c r="A174" s="58" t="s">
        <v>217</v>
      </c>
      <c r="B174" s="59"/>
      <c r="C174" s="12">
        <v>0</v>
      </c>
      <c r="D174" s="12">
        <v>7481000</v>
      </c>
      <c r="E174" s="12">
        <v>3542000</v>
      </c>
    </row>
    <row r="175" spans="1:5" ht="12.75">
      <c r="A175" s="58" t="s">
        <v>218</v>
      </c>
      <c r="B175" s="59"/>
      <c r="C175" s="12">
        <v>1814000</v>
      </c>
      <c r="D175" s="12">
        <v>0</v>
      </c>
      <c r="E175" s="12">
        <v>0</v>
      </c>
    </row>
    <row r="176" spans="1:5" ht="12.75">
      <c r="A176" s="58" t="s">
        <v>274</v>
      </c>
      <c r="B176" s="59"/>
      <c r="C176" s="12">
        <v>0</v>
      </c>
      <c r="D176" s="12">
        <v>0</v>
      </c>
      <c r="E176" s="12">
        <v>0</v>
      </c>
    </row>
    <row r="177" spans="1:5" ht="12.75">
      <c r="A177" s="58" t="s">
        <v>243</v>
      </c>
      <c r="B177" s="59"/>
      <c r="C177" s="12">
        <v>0</v>
      </c>
      <c r="D177" s="12">
        <v>0</v>
      </c>
      <c r="E177" s="12">
        <v>0</v>
      </c>
    </row>
    <row r="178" spans="2:5" ht="12.75">
      <c r="B178" s="3"/>
      <c r="C178" s="12"/>
      <c r="D178" s="12"/>
      <c r="E178" s="12"/>
    </row>
    <row r="179" spans="1:5" ht="12.75">
      <c r="A179" s="58" t="s">
        <v>219</v>
      </c>
      <c r="B179" s="59"/>
      <c r="C179" s="12">
        <v>1915000</v>
      </c>
      <c r="D179" s="12">
        <v>64322000</v>
      </c>
      <c r="E179" s="12">
        <v>1346000</v>
      </c>
    </row>
    <row r="180" spans="1:5" ht="12.75">
      <c r="A180" s="58" t="s">
        <v>220</v>
      </c>
      <c r="B180" s="59"/>
      <c r="C180" s="12">
        <v>2148000</v>
      </c>
      <c r="D180" s="12">
        <v>68656000</v>
      </c>
      <c r="E180" s="12">
        <v>2179000</v>
      </c>
    </row>
    <row r="181" spans="1:5" ht="12.75">
      <c r="A181" s="58" t="s">
        <v>221</v>
      </c>
      <c r="B181" s="59"/>
      <c r="C181" s="12">
        <v>0</v>
      </c>
      <c r="D181" s="12">
        <v>0</v>
      </c>
      <c r="E181" s="12">
        <v>0</v>
      </c>
    </row>
    <row r="182" spans="1:5" ht="12.75">
      <c r="A182" s="58" t="s">
        <v>244</v>
      </c>
      <c r="B182" s="59"/>
      <c r="C182" s="12">
        <v>0</v>
      </c>
      <c r="D182" s="12">
        <v>0</v>
      </c>
      <c r="E182" s="12">
        <v>0</v>
      </c>
    </row>
    <row r="183" spans="1:5" ht="12.75">
      <c r="A183" s="58" t="s">
        <v>223</v>
      </c>
      <c r="B183" s="59"/>
      <c r="C183" s="12">
        <v>0</v>
      </c>
      <c r="D183" s="12">
        <v>4015000</v>
      </c>
      <c r="E183" s="12"/>
    </row>
    <row r="184" spans="1:5" ht="12.75">
      <c r="A184" s="58" t="s">
        <v>245</v>
      </c>
      <c r="B184" s="59"/>
      <c r="C184" s="12">
        <v>0</v>
      </c>
      <c r="D184" s="12">
        <v>39038000</v>
      </c>
      <c r="E184" s="12">
        <v>11000</v>
      </c>
    </row>
    <row r="185" spans="1:5" ht="12.75">
      <c r="A185" s="58" t="s">
        <v>225</v>
      </c>
      <c r="B185" s="59"/>
      <c r="C185" s="12">
        <v>0</v>
      </c>
      <c r="D185" s="12">
        <v>1262000</v>
      </c>
      <c r="E185" s="12">
        <v>0</v>
      </c>
    </row>
    <row r="186" spans="1:5" ht="12.75">
      <c r="A186" s="58" t="s">
        <v>226</v>
      </c>
      <c r="B186" s="59"/>
      <c r="C186" s="12">
        <v>16000</v>
      </c>
      <c r="D186" s="12">
        <v>15779000</v>
      </c>
      <c r="E186" s="12">
        <v>0</v>
      </c>
    </row>
    <row r="187" spans="1:5" ht="12.75">
      <c r="A187" s="58" t="s">
        <v>230</v>
      </c>
      <c r="B187" s="59"/>
      <c r="C187" s="12">
        <v>0</v>
      </c>
      <c r="D187" s="12">
        <v>65001000</v>
      </c>
      <c r="E187" s="12">
        <v>87000</v>
      </c>
    </row>
    <row r="188" spans="1:5" ht="12.75">
      <c r="A188" s="58" t="s">
        <v>246</v>
      </c>
      <c r="B188" s="59"/>
      <c r="C188" s="12">
        <v>0</v>
      </c>
      <c r="D188" s="12">
        <v>369000</v>
      </c>
      <c r="E188" s="12">
        <v>0</v>
      </c>
    </row>
    <row r="189" spans="1:5" ht="12.75">
      <c r="A189" s="58" t="s">
        <v>247</v>
      </c>
      <c r="B189" s="59"/>
      <c r="C189" s="12">
        <v>0</v>
      </c>
      <c r="D189" s="12">
        <v>0</v>
      </c>
      <c r="E189" s="12">
        <v>0</v>
      </c>
    </row>
    <row r="190" spans="2:5" ht="12.75">
      <c r="B190" s="3"/>
      <c r="C190" s="12"/>
      <c r="D190" s="12"/>
      <c r="E190" s="12"/>
    </row>
    <row r="191" spans="1:5" ht="12.75">
      <c r="A191" s="137" t="s">
        <v>425</v>
      </c>
      <c r="B191" s="138"/>
      <c r="C191" s="12">
        <v>1604000</v>
      </c>
      <c r="D191" s="12"/>
      <c r="E191" s="12">
        <v>749000</v>
      </c>
    </row>
    <row r="192" spans="1:5" ht="12.75">
      <c r="A192" s="137" t="s">
        <v>426</v>
      </c>
      <c r="B192" s="138"/>
      <c r="C192" s="12"/>
      <c r="D192" s="12">
        <v>3313000</v>
      </c>
      <c r="E192" s="12"/>
    </row>
    <row r="193" spans="1:2" ht="12.75">
      <c r="A193" s="58" t="s">
        <v>427</v>
      </c>
      <c r="B193" s="135">
        <v>960000</v>
      </c>
    </row>
  </sheetData>
  <sheetProtection/>
  <mergeCells count="59">
    <mergeCell ref="A111:E111"/>
    <mergeCell ref="A104:E104"/>
    <mergeCell ref="A4:E4"/>
    <mergeCell ref="A101:E101"/>
    <mergeCell ref="A102:E102"/>
    <mergeCell ref="A103:E103"/>
    <mergeCell ref="A76:E76"/>
    <mergeCell ref="A49:C49"/>
    <mergeCell ref="A58:B58"/>
    <mergeCell ref="A105:E105"/>
    <mergeCell ref="A107:E107"/>
    <mergeCell ref="A108:E108"/>
    <mergeCell ref="A192:B192"/>
    <mergeCell ref="A113:E113"/>
    <mergeCell ref="A109:E109"/>
    <mergeCell ref="A115:E115"/>
    <mergeCell ref="A116:E116"/>
    <mergeCell ref="A139:E139"/>
    <mergeCell ref="A140:E140"/>
    <mergeCell ref="A117:E117"/>
    <mergeCell ref="A48:C48"/>
    <mergeCell ref="A100:E100"/>
    <mergeCell ref="A99:E99"/>
    <mergeCell ref="A53:C53"/>
    <mergeCell ref="D48:D53"/>
    <mergeCell ref="A74:E74"/>
    <mergeCell ref="A50:C50"/>
    <mergeCell ref="A59:B59"/>
    <mergeCell ref="A40:E40"/>
    <mergeCell ref="A43:C43"/>
    <mergeCell ref="D43:D44"/>
    <mergeCell ref="A45:C45"/>
    <mergeCell ref="D45:D46"/>
    <mergeCell ref="A47:C47"/>
    <mergeCell ref="A1:E1"/>
    <mergeCell ref="A3:E3"/>
    <mergeCell ref="A38:E38"/>
    <mergeCell ref="A6:E6"/>
    <mergeCell ref="A7:E7"/>
    <mergeCell ref="A8:E8"/>
    <mergeCell ref="A12:E12"/>
    <mergeCell ref="A10:E10"/>
    <mergeCell ref="A14:E14"/>
    <mergeCell ref="A31:E31"/>
    <mergeCell ref="A16:B16"/>
    <mergeCell ref="A20:E20"/>
    <mergeCell ref="A22:E22"/>
    <mergeCell ref="A25:E25"/>
    <mergeCell ref="D16:E16"/>
    <mergeCell ref="D17:E17"/>
    <mergeCell ref="D18:E18"/>
    <mergeCell ref="A118:E118"/>
    <mergeCell ref="A191:B191"/>
    <mergeCell ref="A141:E141"/>
    <mergeCell ref="A164:E164"/>
    <mergeCell ref="A120:E120"/>
    <mergeCell ref="A122:E122"/>
    <mergeCell ref="A125:E125"/>
    <mergeCell ref="A137:E137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r:id="rId1"/>
  <headerFooter alignWithMargins="0">
    <oddHeader>&amp;C&amp;"Arial,Bold Italic"Службени лист Општине Ражањ&amp;R&amp;"Arial,Bold Italic"страна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0" customWidth="1"/>
    <col min="2" max="2" width="42.140625" style="0" customWidth="1"/>
    <col min="3" max="3" width="12.57421875" style="3" customWidth="1"/>
    <col min="4" max="4" width="12.8515625" style="3" customWidth="1"/>
    <col min="5" max="5" width="9.00390625" style="17" customWidth="1"/>
    <col min="6" max="6" width="9.00390625" style="0" customWidth="1"/>
  </cols>
  <sheetData>
    <row r="1" spans="1:5" ht="12.75">
      <c r="A1" s="144" t="s">
        <v>248</v>
      </c>
      <c r="B1" s="144"/>
      <c r="C1" s="144"/>
      <c r="D1" s="144"/>
      <c r="E1" s="144"/>
    </row>
    <row r="2" spans="1:5" ht="12.75">
      <c r="A2" s="56"/>
      <c r="B2" s="56"/>
      <c r="C2" s="56"/>
      <c r="D2" s="56"/>
      <c r="E2" s="56"/>
    </row>
    <row r="3" spans="1:5" ht="12.75">
      <c r="A3" s="168" t="s">
        <v>249</v>
      </c>
      <c r="B3" s="168"/>
      <c r="C3" s="168"/>
      <c r="D3" s="168"/>
      <c r="E3" s="168"/>
    </row>
    <row r="4" spans="1:5" ht="12.75">
      <c r="A4" s="57"/>
      <c r="B4" s="57"/>
      <c r="C4" s="57"/>
      <c r="D4" s="57"/>
      <c r="E4" s="57"/>
    </row>
    <row r="5" spans="1:5" ht="12.75">
      <c r="A5" s="140" t="s">
        <v>250</v>
      </c>
      <c r="B5" s="140"/>
      <c r="C5" s="140"/>
      <c r="D5" s="140"/>
      <c r="E5" s="140"/>
    </row>
    <row r="6" spans="1:5" ht="12.75">
      <c r="A6" s="39" t="s">
        <v>251</v>
      </c>
      <c r="B6" s="39"/>
      <c r="C6" s="40"/>
      <c r="D6" s="40"/>
      <c r="E6" s="60"/>
    </row>
    <row r="7" spans="1:5" ht="12.75">
      <c r="A7" s="39"/>
      <c r="B7" s="39"/>
      <c r="C7" s="40"/>
      <c r="D7" s="40"/>
      <c r="E7" s="60"/>
    </row>
    <row r="8" spans="1:5" ht="12.75">
      <c r="A8" s="7"/>
      <c r="B8" s="19" t="s">
        <v>72</v>
      </c>
      <c r="C8" s="12"/>
      <c r="D8" s="12"/>
      <c r="E8" s="18"/>
    </row>
    <row r="9" spans="1:5" ht="12" customHeight="1">
      <c r="A9" s="175" t="s">
        <v>77</v>
      </c>
      <c r="B9" s="174" t="s">
        <v>73</v>
      </c>
      <c r="C9" s="176" t="s">
        <v>74</v>
      </c>
      <c r="D9" s="176" t="s">
        <v>75</v>
      </c>
      <c r="E9" s="173" t="s">
        <v>76</v>
      </c>
    </row>
    <row r="10" spans="1:5" ht="5.25" customHeight="1">
      <c r="A10" s="175"/>
      <c r="B10" s="174"/>
      <c r="C10" s="176"/>
      <c r="D10" s="176"/>
      <c r="E10" s="173"/>
    </row>
    <row r="11" spans="1:5" ht="6" customHeight="1">
      <c r="A11" s="7"/>
      <c r="B11" s="7"/>
      <c r="C11" s="12"/>
      <c r="D11" s="12"/>
      <c r="E11" s="18"/>
    </row>
    <row r="12" spans="1:5" ht="12.75">
      <c r="A12" s="19">
        <v>711</v>
      </c>
      <c r="B12" s="13" t="s">
        <v>78</v>
      </c>
      <c r="C12" s="12"/>
      <c r="D12" s="12"/>
      <c r="E12" s="18"/>
    </row>
    <row r="13" spans="1:5" ht="12.75">
      <c r="A13" s="7"/>
      <c r="B13" s="7" t="s">
        <v>79</v>
      </c>
      <c r="C13" s="12">
        <v>37400000</v>
      </c>
      <c r="D13" s="12">
        <v>31695000</v>
      </c>
      <c r="E13" s="18">
        <f aca="true" t="shared" si="0" ref="E13:E18">SUM(D13/C13*100)</f>
        <v>84.74598930481282</v>
      </c>
    </row>
    <row r="14" spans="1:5" ht="12.75">
      <c r="A14" s="7"/>
      <c r="B14" s="7" t="s">
        <v>80</v>
      </c>
      <c r="C14" s="12">
        <v>3000000</v>
      </c>
      <c r="D14" s="12">
        <v>2881000</v>
      </c>
      <c r="E14" s="18">
        <f t="shared" si="0"/>
        <v>96.03333333333333</v>
      </c>
    </row>
    <row r="15" spans="1:5" ht="12.75">
      <c r="A15" s="7"/>
      <c r="B15" s="7" t="s">
        <v>81</v>
      </c>
      <c r="C15" s="12">
        <v>240000</v>
      </c>
      <c r="D15" s="12">
        <v>319000</v>
      </c>
      <c r="E15" s="18">
        <f t="shared" si="0"/>
        <v>132.91666666666666</v>
      </c>
    </row>
    <row r="16" spans="1:5" ht="12.75">
      <c r="A16" s="7"/>
      <c r="B16" s="7" t="s">
        <v>82</v>
      </c>
      <c r="C16" s="12">
        <v>0</v>
      </c>
      <c r="D16" s="12">
        <v>0</v>
      </c>
      <c r="E16" s="18">
        <v>0</v>
      </c>
    </row>
    <row r="17" spans="1:5" ht="12.75">
      <c r="A17" s="7"/>
      <c r="B17" s="7" t="s">
        <v>292</v>
      </c>
      <c r="C17" s="12">
        <v>3500000</v>
      </c>
      <c r="D17" s="12">
        <v>1402000</v>
      </c>
      <c r="E17" s="18">
        <f t="shared" si="0"/>
        <v>40.05714285714286</v>
      </c>
    </row>
    <row r="18" spans="1:5" ht="12.75">
      <c r="A18" s="7"/>
      <c r="B18" s="13" t="s">
        <v>83</v>
      </c>
      <c r="C18" s="15">
        <f>SUM(C13:C17)</f>
        <v>44140000</v>
      </c>
      <c r="D18" s="15">
        <f>SUM(D13:D17)</f>
        <v>36297000</v>
      </c>
      <c r="E18" s="21">
        <f t="shared" si="0"/>
        <v>82.23153602174898</v>
      </c>
    </row>
    <row r="19" spans="1:5" ht="7.5" customHeight="1">
      <c r="A19" s="13"/>
      <c r="B19" s="7"/>
      <c r="C19" s="12"/>
      <c r="D19" s="12"/>
      <c r="E19" s="18"/>
    </row>
    <row r="20" spans="1:5" ht="12.75">
      <c r="A20" s="19">
        <v>712</v>
      </c>
      <c r="B20" s="13" t="s">
        <v>84</v>
      </c>
      <c r="C20" s="12"/>
      <c r="D20" s="12"/>
      <c r="E20" s="18"/>
    </row>
    <row r="21" spans="1:5" ht="12.75">
      <c r="A21" s="7"/>
      <c r="B21" s="7" t="s">
        <v>84</v>
      </c>
      <c r="C21" s="12">
        <v>0</v>
      </c>
      <c r="D21" s="12">
        <v>0</v>
      </c>
      <c r="E21" s="18">
        <v>0</v>
      </c>
    </row>
    <row r="22" spans="1:5" ht="12.75">
      <c r="A22" s="7"/>
      <c r="B22" s="13" t="s">
        <v>85</v>
      </c>
      <c r="C22" s="15">
        <f>SUM(C21)</f>
        <v>0</v>
      </c>
      <c r="D22" s="15">
        <f>SUM(D21)</f>
        <v>0</v>
      </c>
      <c r="E22" s="21">
        <v>0</v>
      </c>
    </row>
    <row r="23" spans="1:5" ht="6" customHeight="1">
      <c r="A23" s="174">
        <v>713</v>
      </c>
      <c r="B23" s="7"/>
      <c r="C23" s="12"/>
      <c r="D23" s="12"/>
      <c r="E23" s="18"/>
    </row>
    <row r="24" spans="1:5" ht="12.75">
      <c r="A24" s="174"/>
      <c r="B24" s="13" t="s">
        <v>86</v>
      </c>
      <c r="C24" s="12"/>
      <c r="D24" s="12"/>
      <c r="E24" s="18"/>
    </row>
    <row r="25" spans="1:5" ht="12.75">
      <c r="A25" s="7"/>
      <c r="B25" s="7" t="s">
        <v>86</v>
      </c>
      <c r="C25" s="12">
        <v>13000000</v>
      </c>
      <c r="D25" s="12">
        <v>7987000</v>
      </c>
      <c r="E25" s="18">
        <f>SUM(D25/C25*100)</f>
        <v>61.43846153846154</v>
      </c>
    </row>
    <row r="26" spans="1:5" ht="12.75">
      <c r="A26" s="7"/>
      <c r="B26" s="22" t="s">
        <v>87</v>
      </c>
      <c r="C26" s="12">
        <v>150000</v>
      </c>
      <c r="D26" s="12">
        <v>0</v>
      </c>
      <c r="E26" s="18">
        <f>SUM(D26/C26*100)</f>
        <v>0</v>
      </c>
    </row>
    <row r="27" spans="1:5" ht="12.75">
      <c r="A27" s="7"/>
      <c r="B27" s="7" t="s">
        <v>88</v>
      </c>
      <c r="C27" s="12">
        <v>1500000</v>
      </c>
      <c r="D27" s="12">
        <v>704000</v>
      </c>
      <c r="E27" s="18">
        <f>SUM(D27/C27*100)</f>
        <v>46.93333333333333</v>
      </c>
    </row>
    <row r="28" spans="1:5" ht="12.75">
      <c r="A28" s="7"/>
      <c r="B28" s="7" t="s">
        <v>293</v>
      </c>
      <c r="C28" s="12">
        <v>0</v>
      </c>
      <c r="D28" s="12">
        <v>0</v>
      </c>
      <c r="E28" s="18"/>
    </row>
    <row r="29" spans="1:5" ht="12.75">
      <c r="A29" s="7"/>
      <c r="B29" s="13" t="s">
        <v>89</v>
      </c>
      <c r="C29" s="15">
        <f>SUM(C25:C28)</f>
        <v>14650000</v>
      </c>
      <c r="D29" s="15">
        <f>SUM(D25:D28)</f>
        <v>8691000</v>
      </c>
      <c r="E29" s="21">
        <f>SUM(D29/C29*100)</f>
        <v>59.32423208191126</v>
      </c>
    </row>
    <row r="30" spans="1:5" ht="6.75" customHeight="1">
      <c r="A30" s="7"/>
      <c r="B30" s="7"/>
      <c r="C30" s="12"/>
      <c r="D30" s="12"/>
      <c r="E30" s="18"/>
    </row>
    <row r="31" spans="1:5" ht="12.75">
      <c r="A31" s="19">
        <v>714</v>
      </c>
      <c r="B31" s="13" t="s">
        <v>90</v>
      </c>
      <c r="C31" s="12"/>
      <c r="D31" s="12" t="s">
        <v>44</v>
      </c>
      <c r="E31" s="18"/>
    </row>
    <row r="32" spans="1:5" ht="12.75">
      <c r="A32" s="7"/>
      <c r="B32" s="7" t="s">
        <v>91</v>
      </c>
      <c r="C32" s="12">
        <v>0</v>
      </c>
      <c r="D32" s="12">
        <v>0</v>
      </c>
      <c r="E32" s="18"/>
    </row>
    <row r="33" spans="1:5" ht="12.75">
      <c r="A33" s="7"/>
      <c r="B33" s="22" t="s">
        <v>294</v>
      </c>
      <c r="C33" s="12">
        <v>2600000</v>
      </c>
      <c r="D33" s="12">
        <v>2747000</v>
      </c>
      <c r="E33" s="18">
        <f>SUM(D33/C33*100)</f>
        <v>105.65384615384616</v>
      </c>
    </row>
    <row r="34" spans="1:5" ht="12.75">
      <c r="A34" s="7"/>
      <c r="B34" s="7" t="s">
        <v>295</v>
      </c>
      <c r="C34" s="12">
        <v>500000</v>
      </c>
      <c r="D34" s="12">
        <f>830000+6000-830000</f>
        <v>6000</v>
      </c>
      <c r="E34" s="18">
        <f>SUM(D34/C34*100)</f>
        <v>1.2</v>
      </c>
    </row>
    <row r="35" spans="1:5" ht="12.75">
      <c r="A35" s="7"/>
      <c r="B35" s="7" t="s">
        <v>296</v>
      </c>
      <c r="C35" s="12">
        <v>0</v>
      </c>
      <c r="D35" s="12">
        <v>0</v>
      </c>
      <c r="E35" s="18"/>
    </row>
    <row r="36" spans="1:5" ht="12.75">
      <c r="A36" s="7"/>
      <c r="B36" s="7" t="s">
        <v>92</v>
      </c>
      <c r="C36" s="12">
        <v>1400000</v>
      </c>
      <c r="D36" s="12">
        <v>1723000</v>
      </c>
      <c r="E36" s="18">
        <f>SUM(D36/C36*100)</f>
        <v>123.07142857142857</v>
      </c>
    </row>
    <row r="37" spans="1:5" ht="12.75">
      <c r="A37" s="7"/>
      <c r="B37" s="13" t="s">
        <v>93</v>
      </c>
      <c r="C37" s="15">
        <f>SUM(C32:C36)</f>
        <v>4500000</v>
      </c>
      <c r="D37" s="15">
        <f>SUM(D32:D36)</f>
        <v>4476000</v>
      </c>
      <c r="E37" s="21">
        <f>SUM(D37/C37*100)</f>
        <v>99.46666666666667</v>
      </c>
    </row>
    <row r="38" spans="1:5" ht="5.25" customHeight="1">
      <c r="A38" s="7"/>
      <c r="B38" s="7"/>
      <c r="C38" s="12"/>
      <c r="D38" s="12"/>
      <c r="E38" s="18"/>
    </row>
    <row r="39" spans="1:5" ht="12.75">
      <c r="A39" s="19">
        <v>716</v>
      </c>
      <c r="B39" s="13" t="s">
        <v>94</v>
      </c>
      <c r="C39" s="12"/>
      <c r="D39" s="12"/>
      <c r="E39" s="18"/>
    </row>
    <row r="40" spans="1:5" ht="12.75">
      <c r="A40" s="7"/>
      <c r="B40" s="7" t="s">
        <v>95</v>
      </c>
      <c r="C40" s="12">
        <v>5000000</v>
      </c>
      <c r="D40" s="12">
        <v>4653000</v>
      </c>
      <c r="E40" s="18">
        <f>SUM(D40/C40*100)</f>
        <v>93.06</v>
      </c>
    </row>
    <row r="41" spans="1:5" ht="12.75">
      <c r="A41" s="7"/>
      <c r="B41" s="13" t="s">
        <v>96</v>
      </c>
      <c r="C41" s="15">
        <f>SUM(C40)</f>
        <v>5000000</v>
      </c>
      <c r="D41" s="15">
        <f>SUM(D40)</f>
        <v>4653000</v>
      </c>
      <c r="E41" s="21">
        <f>SUM(D41/C41*100)</f>
        <v>93.06</v>
      </c>
    </row>
    <row r="42" spans="1:5" ht="6" customHeight="1">
      <c r="A42" s="7"/>
      <c r="B42" s="13"/>
      <c r="C42" s="15"/>
      <c r="D42" s="15"/>
      <c r="E42" s="18"/>
    </row>
    <row r="43" spans="1:5" ht="12.75">
      <c r="A43" s="19">
        <v>731</v>
      </c>
      <c r="B43" s="13" t="s">
        <v>305</v>
      </c>
      <c r="C43" s="15"/>
      <c r="D43" s="15"/>
      <c r="E43" s="18"/>
    </row>
    <row r="44" spans="1:5" ht="12.75">
      <c r="A44" s="7"/>
      <c r="B44" s="22" t="s">
        <v>306</v>
      </c>
      <c r="C44" s="38">
        <v>0</v>
      </c>
      <c r="D44" s="38">
        <v>0</v>
      </c>
      <c r="E44" s="18"/>
    </row>
    <row r="45" spans="1:5" ht="12.75">
      <c r="A45" s="7"/>
      <c r="B45" s="13" t="s">
        <v>307</v>
      </c>
      <c r="C45" s="15">
        <f>SUM(C44)</f>
        <v>0</v>
      </c>
      <c r="D45" s="15">
        <f>SUM(D44)</f>
        <v>0</v>
      </c>
      <c r="E45" s="21">
        <v>0</v>
      </c>
    </row>
    <row r="46" spans="1:5" ht="6.75" customHeight="1">
      <c r="A46" s="7"/>
      <c r="B46" s="7"/>
      <c r="C46" s="12"/>
      <c r="D46" s="12"/>
      <c r="E46" s="18"/>
    </row>
    <row r="47" spans="1:5" ht="12.75">
      <c r="A47" s="19">
        <v>732</v>
      </c>
      <c r="B47" s="13" t="s">
        <v>184</v>
      </c>
      <c r="C47" s="12"/>
      <c r="D47" s="12"/>
      <c r="E47" s="18"/>
    </row>
    <row r="48" spans="1:5" ht="12.75">
      <c r="A48" s="7"/>
      <c r="B48" s="7" t="s">
        <v>297</v>
      </c>
      <c r="C48" s="12">
        <v>2000000</v>
      </c>
      <c r="D48" s="12">
        <v>0</v>
      </c>
      <c r="E48" s="18"/>
    </row>
    <row r="49" spans="1:5" ht="12.75">
      <c r="A49" s="7"/>
      <c r="B49" s="13" t="s">
        <v>308</v>
      </c>
      <c r="C49" s="15">
        <f>SUM(C48)</f>
        <v>2000000</v>
      </c>
      <c r="D49" s="15">
        <f>SUM(D48)</f>
        <v>0</v>
      </c>
      <c r="E49" s="21">
        <v>0</v>
      </c>
    </row>
    <row r="50" spans="1:5" ht="6.75" customHeight="1">
      <c r="A50" s="7"/>
      <c r="B50" s="7"/>
      <c r="C50" s="12"/>
      <c r="D50" s="12"/>
      <c r="E50" s="18"/>
    </row>
    <row r="51" spans="1:5" ht="12.75">
      <c r="A51" s="19">
        <v>733</v>
      </c>
      <c r="B51" s="13" t="s">
        <v>98</v>
      </c>
      <c r="C51" s="12"/>
      <c r="D51" s="12"/>
      <c r="E51" s="18"/>
    </row>
    <row r="52" spans="1:5" ht="12.75">
      <c r="A52" s="7"/>
      <c r="B52" s="7" t="s">
        <v>180</v>
      </c>
      <c r="C52" s="12">
        <v>202787400</v>
      </c>
      <c r="D52" s="12">
        <f>193531000+3869000-3869000</f>
        <v>193531000</v>
      </c>
      <c r="E52" s="18">
        <f>SUM(D52/C52*100)</f>
        <v>95.43541659886166</v>
      </c>
    </row>
    <row r="53" spans="1:5" ht="12.75">
      <c r="A53" s="7"/>
      <c r="B53" s="22" t="s">
        <v>99</v>
      </c>
      <c r="C53" s="12">
        <v>2000000</v>
      </c>
      <c r="D53" s="12">
        <v>0</v>
      </c>
      <c r="E53" s="18">
        <f>SUM(D53/C53*100)</f>
        <v>0</v>
      </c>
    </row>
    <row r="54" spans="1:5" s="16" customFormat="1" ht="12.75">
      <c r="A54" s="13"/>
      <c r="B54" s="13" t="s">
        <v>100</v>
      </c>
      <c r="C54" s="15">
        <f>SUM(C52:C53)</f>
        <v>204787400</v>
      </c>
      <c r="D54" s="15">
        <f>SUM(D52:D53)</f>
        <v>193531000</v>
      </c>
      <c r="E54" s="21">
        <f>SUM(D54/C54*100)</f>
        <v>94.50337276609791</v>
      </c>
    </row>
    <row r="55" spans="1:5" ht="6" customHeight="1">
      <c r="A55" s="174">
        <v>741</v>
      </c>
      <c r="B55" s="7"/>
      <c r="C55" s="12"/>
      <c r="D55" s="12"/>
      <c r="E55" s="18"/>
    </row>
    <row r="56" spans="1:5" ht="12.75">
      <c r="A56" s="174"/>
      <c r="B56" s="13" t="s">
        <v>101</v>
      </c>
      <c r="C56" s="12"/>
      <c r="D56" s="12"/>
      <c r="E56" s="18"/>
    </row>
    <row r="57" spans="1:5" ht="12.75">
      <c r="A57" s="7"/>
      <c r="B57" s="7" t="s">
        <v>298</v>
      </c>
      <c r="C57" s="12">
        <v>5000000</v>
      </c>
      <c r="D57" s="12">
        <v>2897000</v>
      </c>
      <c r="E57" s="18">
        <f>SUM(D57/C57*100)</f>
        <v>57.940000000000005</v>
      </c>
    </row>
    <row r="58" spans="1:5" ht="12.75">
      <c r="A58" s="7"/>
      <c r="B58" s="7" t="s">
        <v>299</v>
      </c>
      <c r="C58" s="12">
        <v>1300000</v>
      </c>
      <c r="D58" s="12">
        <v>1881000</v>
      </c>
      <c r="E58" s="18">
        <f>SUM(D58/C58*100)</f>
        <v>144.6923076923077</v>
      </c>
    </row>
    <row r="59" spans="1:5" ht="12.75">
      <c r="A59" s="7"/>
      <c r="B59" s="7" t="s">
        <v>102</v>
      </c>
      <c r="C59" s="12">
        <v>1350000</v>
      </c>
      <c r="D59" s="12">
        <f>436000+333000-333000</f>
        <v>436000</v>
      </c>
      <c r="E59" s="18">
        <f>SUM(D59/C59*100)</f>
        <v>32.2962962962963</v>
      </c>
    </row>
    <row r="60" spans="1:5" s="16" customFormat="1" ht="12.75">
      <c r="A60" s="13"/>
      <c r="B60" s="13" t="s">
        <v>103</v>
      </c>
      <c r="C60" s="15">
        <f>SUM(C57:C59)</f>
        <v>7650000</v>
      </c>
      <c r="D60" s="15">
        <f>SUM(D57:D59)</f>
        <v>5214000</v>
      </c>
      <c r="E60" s="21">
        <f>SUM(D60/C60*100)</f>
        <v>68.15686274509804</v>
      </c>
    </row>
    <row r="61" spans="1:5" ht="5.25" customHeight="1">
      <c r="A61" s="34"/>
      <c r="B61" s="34"/>
      <c r="C61" s="35"/>
      <c r="D61" s="35"/>
      <c r="E61" s="18"/>
    </row>
    <row r="62" spans="1:5" ht="12.75">
      <c r="A62" s="19">
        <v>742</v>
      </c>
      <c r="B62" s="13" t="s">
        <v>104</v>
      </c>
      <c r="C62" s="12"/>
      <c r="D62" s="12"/>
      <c r="E62" s="18"/>
    </row>
    <row r="63" spans="1:5" ht="12.75">
      <c r="A63" s="7"/>
      <c r="B63" s="7" t="s">
        <v>300</v>
      </c>
      <c r="C63" s="12">
        <v>80000</v>
      </c>
      <c r="D63" s="12">
        <v>204000</v>
      </c>
      <c r="E63" s="18">
        <f>SUM(D63/C63*100)</f>
        <v>254.99999999999997</v>
      </c>
    </row>
    <row r="64" spans="1:5" ht="12.75">
      <c r="A64" s="7"/>
      <c r="B64" s="22" t="s">
        <v>105</v>
      </c>
      <c r="C64" s="12">
        <f>1300000+1799600-1799000</f>
        <v>1300600</v>
      </c>
      <c r="D64" s="12">
        <f>1103000+1000+2072000+588000-2072000-588000</f>
        <v>1104000</v>
      </c>
      <c r="E64" s="18">
        <f>SUM(D64/C64*100)</f>
        <v>84.88389973858219</v>
      </c>
    </row>
    <row r="65" spans="1:5" ht="12.75">
      <c r="A65" s="7"/>
      <c r="B65" s="13" t="s">
        <v>106</v>
      </c>
      <c r="C65" s="15">
        <f>SUM(C63:C64)</f>
        <v>1380600</v>
      </c>
      <c r="D65" s="15">
        <f>SUM(D63:D64)</f>
        <v>1308000</v>
      </c>
      <c r="E65" s="21">
        <f>SUM(D65/C65*100)</f>
        <v>94.74141677531507</v>
      </c>
    </row>
    <row r="66" spans="1:5" ht="6.75" customHeight="1">
      <c r="A66" s="7"/>
      <c r="B66" s="7"/>
      <c r="C66" s="12"/>
      <c r="D66" s="12"/>
      <c r="E66" s="18"/>
    </row>
    <row r="67" spans="1:5" ht="12.75">
      <c r="A67" s="19">
        <v>743</v>
      </c>
      <c r="B67" s="13" t="s">
        <v>107</v>
      </c>
      <c r="C67" s="12"/>
      <c r="D67" s="12"/>
      <c r="E67" s="18"/>
    </row>
    <row r="68" spans="1:5" ht="12.75">
      <c r="A68" s="7"/>
      <c r="B68" s="7" t="s">
        <v>147</v>
      </c>
      <c r="C68" s="12">
        <v>800000</v>
      </c>
      <c r="D68" s="12">
        <f>659000-3000</f>
        <v>656000</v>
      </c>
      <c r="E68" s="18">
        <f>SUM(D68/C68*100)</f>
        <v>82</v>
      </c>
    </row>
    <row r="69" spans="1:5" ht="12.75">
      <c r="A69" s="7"/>
      <c r="B69" s="13" t="s">
        <v>108</v>
      </c>
      <c r="C69" s="15">
        <f>SUM(C68)</f>
        <v>800000</v>
      </c>
      <c r="D69" s="15">
        <f>SUM(D68)</f>
        <v>656000</v>
      </c>
      <c r="E69" s="21">
        <f>SUM(D69/C69*100)</f>
        <v>82</v>
      </c>
    </row>
    <row r="70" spans="1:5" ht="6" customHeight="1">
      <c r="A70" s="7"/>
      <c r="B70" s="7"/>
      <c r="C70" s="12"/>
      <c r="D70" s="12"/>
      <c r="E70" s="18"/>
    </row>
    <row r="71" spans="1:5" ht="12.75">
      <c r="A71" s="19">
        <v>745</v>
      </c>
      <c r="B71" s="13" t="s">
        <v>109</v>
      </c>
      <c r="C71" s="12"/>
      <c r="D71" s="12"/>
      <c r="E71" s="18"/>
    </row>
    <row r="72" spans="1:5" ht="12.75">
      <c r="A72" s="7"/>
      <c r="B72" s="7" t="s">
        <v>110</v>
      </c>
      <c r="C72" s="12">
        <v>100000</v>
      </c>
      <c r="D72" s="12">
        <f>849000-546000</f>
        <v>303000</v>
      </c>
      <c r="E72" s="18">
        <f>SUM(D72/C72*100)</f>
        <v>303</v>
      </c>
    </row>
    <row r="73" spans="1:5" ht="12.75">
      <c r="A73" s="7"/>
      <c r="B73" s="13" t="s">
        <v>111</v>
      </c>
      <c r="C73" s="15">
        <f>SUM(C72)</f>
        <v>100000</v>
      </c>
      <c r="D73" s="15">
        <f>SUM(D72)</f>
        <v>303000</v>
      </c>
      <c r="E73" s="21">
        <f>SUM(D73/C73*100)</f>
        <v>303</v>
      </c>
    </row>
    <row r="74" spans="1:5" ht="6" customHeight="1">
      <c r="A74" s="7"/>
      <c r="B74" s="7"/>
      <c r="C74" s="12"/>
      <c r="D74" s="12"/>
      <c r="E74" s="18"/>
    </row>
    <row r="75" spans="1:5" ht="12.75">
      <c r="A75" s="19">
        <v>771</v>
      </c>
      <c r="B75" s="13" t="s">
        <v>112</v>
      </c>
      <c r="C75" s="12"/>
      <c r="D75" s="12"/>
      <c r="E75" s="18"/>
    </row>
    <row r="76" spans="1:5" ht="12.75">
      <c r="A76" s="7"/>
      <c r="B76" s="7" t="s">
        <v>113</v>
      </c>
      <c r="C76" s="12">
        <v>0</v>
      </c>
      <c r="D76" s="12">
        <v>0</v>
      </c>
      <c r="E76" s="18"/>
    </row>
    <row r="77" spans="1:5" ht="12.75">
      <c r="A77" s="7"/>
      <c r="B77" s="13" t="s">
        <v>114</v>
      </c>
      <c r="C77" s="12">
        <f>SUM(C76)</f>
        <v>0</v>
      </c>
      <c r="D77" s="15">
        <f>SUM(D76)</f>
        <v>0</v>
      </c>
      <c r="E77" s="18"/>
    </row>
    <row r="78" spans="1:5" ht="6" customHeight="1">
      <c r="A78" s="7"/>
      <c r="B78" s="7"/>
      <c r="C78" s="12"/>
      <c r="D78" s="12"/>
      <c r="E78" s="18"/>
    </row>
    <row r="79" spans="1:5" ht="13.5" thickBot="1">
      <c r="A79" s="26"/>
      <c r="B79" s="27" t="s">
        <v>115</v>
      </c>
      <c r="C79" s="28">
        <f>SUM(C77+C73+C69+C65+C60+C54+C49+C45+C41+C37+C29+C22+C18)</f>
        <v>285008000</v>
      </c>
      <c r="D79" s="28">
        <f>SUM(D77+D73+D69+D65+D60+D54+D41+D37+D29+D18)</f>
        <v>255129000</v>
      </c>
      <c r="E79" s="21">
        <f>SUM(D79/C79*100)</f>
        <v>89.51643462639646</v>
      </c>
    </row>
    <row r="80" spans="1:5" ht="6.75" customHeight="1" thickTop="1">
      <c r="A80" s="24"/>
      <c r="B80" s="24"/>
      <c r="C80" s="25"/>
      <c r="D80" s="25"/>
      <c r="E80" s="18"/>
    </row>
    <row r="81" spans="1:5" ht="12.75">
      <c r="A81" s="19">
        <v>812</v>
      </c>
      <c r="B81" s="13" t="s">
        <v>337</v>
      </c>
      <c r="C81" s="12"/>
      <c r="D81" s="12"/>
      <c r="E81" s="18"/>
    </row>
    <row r="82" spans="1:5" ht="12.75">
      <c r="A82" s="7"/>
      <c r="B82" s="7" t="s">
        <v>337</v>
      </c>
      <c r="C82" s="12">
        <v>0</v>
      </c>
      <c r="D82" s="12"/>
      <c r="E82" s="18">
        <v>0</v>
      </c>
    </row>
    <row r="83" spans="1:5" ht="12.75">
      <c r="A83" s="7"/>
      <c r="B83" s="13" t="s">
        <v>338</v>
      </c>
      <c r="C83" s="15">
        <f>SUM(C82)</f>
        <v>0</v>
      </c>
      <c r="D83" s="15">
        <f>SUM(D82)</f>
        <v>0</v>
      </c>
      <c r="E83" s="21">
        <v>0</v>
      </c>
    </row>
    <row r="84" spans="1:5" ht="12.75">
      <c r="A84" s="7"/>
      <c r="B84" s="7"/>
      <c r="C84" s="12"/>
      <c r="D84" s="12"/>
      <c r="E84" s="18"/>
    </row>
    <row r="85" spans="1:5" ht="13.5" thickBot="1">
      <c r="A85" s="26"/>
      <c r="B85" s="27" t="s">
        <v>116</v>
      </c>
      <c r="C85" s="28">
        <f>SUM(C83)</f>
        <v>0</v>
      </c>
      <c r="D85" s="28">
        <f>SUM(D83)</f>
        <v>0</v>
      </c>
      <c r="E85" s="128">
        <v>0</v>
      </c>
    </row>
    <row r="86" spans="1:5" ht="17.25" customHeight="1" thickBot="1" thickTop="1">
      <c r="A86" s="131"/>
      <c r="B86" s="29"/>
      <c r="C86" s="30"/>
      <c r="D86" s="30"/>
      <c r="E86" s="129"/>
    </row>
    <row r="87" spans="1:5" ht="13.5" thickBot="1">
      <c r="A87" s="132"/>
      <c r="B87" s="31" t="s">
        <v>117</v>
      </c>
      <c r="C87" s="32">
        <f>SUM(C85+C79)</f>
        <v>285008000</v>
      </c>
      <c r="D87" s="32">
        <f>SUM(D85+D79)</f>
        <v>255129000</v>
      </c>
      <c r="E87" s="130">
        <f>SUM(D87/C87*100)</f>
        <v>89.51643462639646</v>
      </c>
    </row>
    <row r="88" spans="1:5" ht="24" customHeight="1">
      <c r="A88" s="34"/>
      <c r="B88" s="61"/>
      <c r="C88" s="62"/>
      <c r="D88" s="62"/>
      <c r="E88" s="63"/>
    </row>
    <row r="89" spans="1:5" ht="12.75">
      <c r="A89" s="7"/>
      <c r="B89" s="19" t="s">
        <v>175</v>
      </c>
      <c r="C89" s="12"/>
      <c r="D89" s="12"/>
      <c r="E89" s="18"/>
    </row>
    <row r="90" spans="1:5" ht="22.5" customHeight="1">
      <c r="A90" s="7" t="s">
        <v>77</v>
      </c>
      <c r="B90" s="19" t="s">
        <v>73</v>
      </c>
      <c r="C90" s="11" t="s">
        <v>74</v>
      </c>
      <c r="D90" s="37" t="s">
        <v>75</v>
      </c>
      <c r="E90" s="18" t="s">
        <v>76</v>
      </c>
    </row>
    <row r="91" spans="1:5" ht="9" customHeight="1">
      <c r="A91" s="7"/>
      <c r="B91" s="7"/>
      <c r="C91" s="12"/>
      <c r="D91" s="12"/>
      <c r="E91" s="18"/>
    </row>
    <row r="92" spans="1:5" ht="12.75">
      <c r="A92" s="9">
        <v>711</v>
      </c>
      <c r="B92" s="7" t="s">
        <v>186</v>
      </c>
      <c r="C92" s="12"/>
      <c r="D92" s="12"/>
      <c r="E92" s="18"/>
    </row>
    <row r="93" spans="1:5" ht="12.75">
      <c r="A93" s="9">
        <v>714</v>
      </c>
      <c r="B93" s="7" t="s">
        <v>295</v>
      </c>
      <c r="C93" s="12"/>
      <c r="D93" s="12">
        <v>830000</v>
      </c>
      <c r="E93" s="18">
        <v>0</v>
      </c>
    </row>
    <row r="94" spans="1:5" ht="12.75">
      <c r="A94" s="9">
        <v>716</v>
      </c>
      <c r="B94" s="7" t="s">
        <v>94</v>
      </c>
      <c r="C94" s="12"/>
      <c r="D94" s="12"/>
      <c r="E94" s="18"/>
    </row>
    <row r="95" spans="1:5" ht="12.75">
      <c r="A95" s="9">
        <v>731</v>
      </c>
      <c r="B95" s="7" t="s">
        <v>97</v>
      </c>
      <c r="C95" s="12"/>
      <c r="D95" s="12"/>
      <c r="E95" s="18"/>
    </row>
    <row r="96" spans="1:5" ht="12.75">
      <c r="A96" s="9">
        <v>732</v>
      </c>
      <c r="B96" s="7" t="s">
        <v>184</v>
      </c>
      <c r="C96" s="12">
        <v>2000000</v>
      </c>
      <c r="D96" s="12"/>
      <c r="E96" s="18">
        <f>SUM(D96/C96*100)</f>
        <v>0</v>
      </c>
    </row>
    <row r="97" spans="1:5" ht="12.75">
      <c r="A97" s="9">
        <v>733</v>
      </c>
      <c r="B97" s="7" t="s">
        <v>98</v>
      </c>
      <c r="C97" s="12">
        <v>3900000</v>
      </c>
      <c r="D97" s="12">
        <v>3869000</v>
      </c>
      <c r="E97" s="18">
        <f>SUM(D97/C97*100)</f>
        <v>99.2051282051282</v>
      </c>
    </row>
    <row r="98" spans="1:5" ht="12.75">
      <c r="A98" s="9">
        <v>741</v>
      </c>
      <c r="B98" s="7" t="s">
        <v>101</v>
      </c>
      <c r="C98" s="12"/>
      <c r="D98" s="12">
        <v>333000</v>
      </c>
      <c r="E98" s="18">
        <v>0</v>
      </c>
    </row>
    <row r="99" spans="1:5" ht="12.75">
      <c r="A99" s="9">
        <v>742</v>
      </c>
      <c r="B99" s="7" t="s">
        <v>176</v>
      </c>
      <c r="C99" s="12">
        <v>1799000</v>
      </c>
      <c r="D99" s="12">
        <f>2072000+588000</f>
        <v>2660000</v>
      </c>
      <c r="E99" s="18">
        <f>SUM(D99/C99*100)</f>
        <v>147.85992217898834</v>
      </c>
    </row>
    <row r="100" spans="1:5" ht="12.75">
      <c r="A100" s="9">
        <v>743</v>
      </c>
      <c r="B100" s="7" t="s">
        <v>290</v>
      </c>
      <c r="C100" s="12"/>
      <c r="D100" s="12">
        <v>3000</v>
      </c>
      <c r="E100" s="18">
        <v>0</v>
      </c>
    </row>
    <row r="101" spans="1:5" ht="12.75">
      <c r="A101" s="9">
        <v>744</v>
      </c>
      <c r="B101" s="7" t="s">
        <v>177</v>
      </c>
      <c r="C101" s="12"/>
      <c r="D101" s="12"/>
      <c r="E101" s="18"/>
    </row>
    <row r="102" spans="1:5" ht="12.75">
      <c r="A102" s="9">
        <v>745</v>
      </c>
      <c r="B102" s="7" t="s">
        <v>109</v>
      </c>
      <c r="C102" s="12">
        <v>585000</v>
      </c>
      <c r="D102" s="38">
        <v>546000</v>
      </c>
      <c r="E102" s="18">
        <f>SUM(D102/C102*100)</f>
        <v>93.33333333333333</v>
      </c>
    </row>
    <row r="103" spans="1:5" ht="12.75">
      <c r="A103" s="9">
        <v>771</v>
      </c>
      <c r="B103" s="7" t="s">
        <v>185</v>
      </c>
      <c r="C103" s="12"/>
      <c r="D103" s="38">
        <v>1814000</v>
      </c>
      <c r="E103" s="18">
        <v>0</v>
      </c>
    </row>
    <row r="104" spans="1:5" ht="5.25" customHeight="1">
      <c r="A104" s="9"/>
      <c r="B104" s="7"/>
      <c r="C104" s="12"/>
      <c r="D104" s="38"/>
      <c r="E104" s="18"/>
    </row>
    <row r="105" spans="1:5" ht="12.75">
      <c r="A105" s="7"/>
      <c r="B105" s="13" t="s">
        <v>178</v>
      </c>
      <c r="C105" s="15">
        <f>SUM(C92:C103)</f>
        <v>8284000</v>
      </c>
      <c r="D105" s="15">
        <f>SUM(D92:D104)</f>
        <v>10055000</v>
      </c>
      <c r="E105" s="21">
        <f>SUM(D105/C105*100)</f>
        <v>121.3785610816031</v>
      </c>
    </row>
    <row r="106" spans="1:5" ht="16.5" customHeight="1" thickBot="1">
      <c r="A106" s="34"/>
      <c r="B106" s="61"/>
      <c r="C106" s="62"/>
      <c r="D106" s="62"/>
      <c r="E106" s="63"/>
    </row>
    <row r="107" spans="1:5" ht="18" customHeight="1" thickBot="1" thickTop="1">
      <c r="A107" s="34"/>
      <c r="B107" s="109" t="s">
        <v>375</v>
      </c>
      <c r="C107" s="110">
        <f>C87+C105</f>
        <v>293292000</v>
      </c>
      <c r="D107" s="110">
        <f>D87+D105</f>
        <v>265184000</v>
      </c>
      <c r="E107" s="111">
        <f>D107/C107*100</f>
        <v>90.41637685310204</v>
      </c>
    </row>
    <row r="108" spans="1:5" ht="36" customHeight="1" thickTop="1">
      <c r="A108" s="34"/>
      <c r="B108" s="61"/>
      <c r="C108" s="62"/>
      <c r="D108" s="62"/>
      <c r="E108" s="63"/>
    </row>
    <row r="109" spans="1:5" ht="12.75">
      <c r="A109" s="172" t="s">
        <v>252</v>
      </c>
      <c r="B109" s="172"/>
      <c r="C109" s="172"/>
      <c r="D109" s="172"/>
      <c r="E109" s="172"/>
    </row>
    <row r="110" spans="1:5" ht="12.75">
      <c r="A110" s="64"/>
      <c r="B110" s="64"/>
      <c r="C110" s="64"/>
      <c r="D110" s="64"/>
      <c r="E110" s="64"/>
    </row>
    <row r="111" spans="1:5" ht="12.75">
      <c r="A111" s="177" t="s">
        <v>254</v>
      </c>
      <c r="B111" s="177"/>
      <c r="C111" s="177"/>
      <c r="D111" s="177"/>
      <c r="E111" s="177"/>
    </row>
    <row r="112" spans="1:5" ht="12.75">
      <c r="A112" s="178" t="s">
        <v>253</v>
      </c>
      <c r="B112" s="178"/>
      <c r="C112" s="178"/>
      <c r="D112" s="178"/>
      <c r="E112" s="64"/>
    </row>
    <row r="114" spans="1:5" ht="12.75">
      <c r="A114" s="7"/>
      <c r="B114" s="19" t="s">
        <v>174</v>
      </c>
      <c r="C114" s="12"/>
      <c r="D114" s="12"/>
      <c r="E114" s="18"/>
    </row>
    <row r="115" spans="1:5" ht="12.75">
      <c r="A115" s="7"/>
      <c r="B115" s="7"/>
      <c r="C115" s="12"/>
      <c r="D115" s="12"/>
      <c r="E115" s="18"/>
    </row>
    <row r="116" spans="1:5" ht="12.75">
      <c r="A116" s="7" t="s">
        <v>77</v>
      </c>
      <c r="B116" s="19" t="s">
        <v>73</v>
      </c>
      <c r="C116" s="11" t="s">
        <v>74</v>
      </c>
      <c r="D116" s="11" t="s">
        <v>118</v>
      </c>
      <c r="E116" s="20" t="s">
        <v>76</v>
      </c>
    </row>
    <row r="117" spans="1:5" ht="12" customHeight="1">
      <c r="A117" s="7"/>
      <c r="B117" s="7"/>
      <c r="C117" s="12"/>
      <c r="D117" s="12"/>
      <c r="E117" s="18"/>
    </row>
    <row r="118" spans="1:5" ht="12.75">
      <c r="A118" s="9">
        <v>41</v>
      </c>
      <c r="B118" s="13" t="s">
        <v>432</v>
      </c>
      <c r="C118" s="12"/>
      <c r="D118" s="12"/>
      <c r="E118" s="18"/>
    </row>
    <row r="119" spans="1:5" ht="12.75">
      <c r="A119" s="9">
        <v>411</v>
      </c>
      <c r="B119" s="7" t="s">
        <v>28</v>
      </c>
      <c r="C119" s="12">
        <v>54164000</v>
      </c>
      <c r="D119" s="12">
        <v>50783000</v>
      </c>
      <c r="E119" s="18">
        <f>SUM(D119/C119*100)</f>
        <v>93.75784654013735</v>
      </c>
    </row>
    <row r="120" spans="1:5" ht="12.75">
      <c r="A120" s="9">
        <v>412</v>
      </c>
      <c r="B120" s="7" t="s">
        <v>119</v>
      </c>
      <c r="C120" s="12">
        <v>9297000</v>
      </c>
      <c r="D120" s="12">
        <v>8940000</v>
      </c>
      <c r="E120" s="18">
        <f aca="true" t="shared" si="1" ref="E120:E178">SUM(D120/C120*100)</f>
        <v>96.16005162955791</v>
      </c>
    </row>
    <row r="121" spans="1:5" ht="12.75">
      <c r="A121" s="9">
        <v>413</v>
      </c>
      <c r="B121" s="7" t="s">
        <v>12</v>
      </c>
      <c r="C121" s="12">
        <v>860000</v>
      </c>
      <c r="D121" s="12">
        <v>662000</v>
      </c>
      <c r="E121" s="18">
        <f t="shared" si="1"/>
        <v>76.9767441860465</v>
      </c>
    </row>
    <row r="122" spans="1:5" ht="12.75">
      <c r="A122" s="9">
        <v>414</v>
      </c>
      <c r="B122" s="7" t="s">
        <v>30</v>
      </c>
      <c r="C122" s="12">
        <v>1360000</v>
      </c>
      <c r="D122" s="12">
        <v>931000</v>
      </c>
      <c r="E122" s="18">
        <f t="shared" si="1"/>
        <v>68.45588235294117</v>
      </c>
    </row>
    <row r="123" spans="1:5" ht="12.75">
      <c r="A123" s="9">
        <v>415</v>
      </c>
      <c r="B123" s="7" t="s">
        <v>31</v>
      </c>
      <c r="C123" s="12">
        <v>2580000</v>
      </c>
      <c r="D123" s="12">
        <v>2274000</v>
      </c>
      <c r="E123" s="18">
        <f t="shared" si="1"/>
        <v>88.13953488372093</v>
      </c>
    </row>
    <row r="124" spans="1:5" ht="12.75">
      <c r="A124" s="9">
        <v>416</v>
      </c>
      <c r="B124" s="7" t="s">
        <v>120</v>
      </c>
      <c r="C124" s="12">
        <v>930000</v>
      </c>
      <c r="D124" s="12">
        <v>319000</v>
      </c>
      <c r="E124" s="18">
        <f t="shared" si="1"/>
        <v>34.30107526881721</v>
      </c>
    </row>
    <row r="125" spans="1:5" ht="12.75">
      <c r="A125" s="9">
        <v>417</v>
      </c>
      <c r="B125" s="7" t="s">
        <v>121</v>
      </c>
      <c r="C125" s="12">
        <v>390000</v>
      </c>
      <c r="D125" s="12">
        <v>368000</v>
      </c>
      <c r="E125" s="18">
        <f t="shared" si="1"/>
        <v>94.35897435897435</v>
      </c>
    </row>
    <row r="126" spans="1:5" ht="12.75">
      <c r="A126" s="7"/>
      <c r="B126" s="13" t="s">
        <v>122</v>
      </c>
      <c r="C126" s="15">
        <f>SUM(C119:C125)</f>
        <v>69581000</v>
      </c>
      <c r="D126" s="15">
        <f>SUM(D119:D125)</f>
        <v>64277000</v>
      </c>
      <c r="E126" s="18">
        <f t="shared" si="1"/>
        <v>92.37722941607622</v>
      </c>
    </row>
    <row r="127" spans="1:5" ht="6" customHeight="1">
      <c r="A127" s="7"/>
      <c r="B127" s="7"/>
      <c r="C127" s="12"/>
      <c r="D127" s="12"/>
      <c r="E127" s="18"/>
    </row>
    <row r="128" spans="1:5" ht="12.75">
      <c r="A128" s="9">
        <v>42</v>
      </c>
      <c r="B128" s="13" t="s">
        <v>123</v>
      </c>
      <c r="C128" s="12"/>
      <c r="D128" s="12"/>
      <c r="E128" s="18"/>
    </row>
    <row r="129" spans="1:5" ht="12.75">
      <c r="A129" s="9">
        <v>421</v>
      </c>
      <c r="B129" s="7" t="s">
        <v>38</v>
      </c>
      <c r="C129" s="12">
        <v>14510000</v>
      </c>
      <c r="D129" s="12">
        <v>13430000</v>
      </c>
      <c r="E129" s="18">
        <f t="shared" si="1"/>
        <v>92.55685733976567</v>
      </c>
    </row>
    <row r="130" spans="1:5" ht="12.75">
      <c r="A130" s="9">
        <v>422</v>
      </c>
      <c r="B130" s="7" t="s">
        <v>15</v>
      </c>
      <c r="C130" s="12">
        <v>685000</v>
      </c>
      <c r="D130" s="12">
        <v>241000</v>
      </c>
      <c r="E130" s="18">
        <f t="shared" si="1"/>
        <v>35.18248175182482</v>
      </c>
    </row>
    <row r="131" spans="1:5" ht="12.75">
      <c r="A131" s="9">
        <v>423</v>
      </c>
      <c r="B131" s="7" t="s">
        <v>16</v>
      </c>
      <c r="C131" s="12">
        <v>15777000</v>
      </c>
      <c r="D131" s="12">
        <v>12581000</v>
      </c>
      <c r="E131" s="18">
        <f t="shared" si="1"/>
        <v>79.74266337072955</v>
      </c>
    </row>
    <row r="132" spans="1:5" ht="12.75">
      <c r="A132" s="9">
        <v>424</v>
      </c>
      <c r="B132" s="7" t="s">
        <v>17</v>
      </c>
      <c r="C132" s="12">
        <v>6790000</v>
      </c>
      <c r="D132" s="12">
        <v>3921000</v>
      </c>
      <c r="E132" s="18">
        <f t="shared" si="1"/>
        <v>57.74668630338733</v>
      </c>
    </row>
    <row r="133" spans="1:5" ht="12.75">
      <c r="A133" s="9">
        <v>425</v>
      </c>
      <c r="B133" s="7" t="s">
        <v>33</v>
      </c>
      <c r="C133" s="12">
        <v>18988000</v>
      </c>
      <c r="D133" s="12">
        <v>10918000</v>
      </c>
      <c r="E133" s="18">
        <f t="shared" si="1"/>
        <v>57.49947335159048</v>
      </c>
    </row>
    <row r="134" spans="1:5" ht="12.75">
      <c r="A134" s="9">
        <v>426</v>
      </c>
      <c r="B134" s="7" t="s">
        <v>23</v>
      </c>
      <c r="C134" s="12">
        <v>24721000</v>
      </c>
      <c r="D134" s="12">
        <v>16023000</v>
      </c>
      <c r="E134" s="18">
        <f t="shared" si="1"/>
        <v>64.81533918530803</v>
      </c>
    </row>
    <row r="135" spans="1:5" ht="12.75">
      <c r="A135" s="7"/>
      <c r="B135" s="13" t="s">
        <v>124</v>
      </c>
      <c r="C135" s="15">
        <f>SUM(C129:C134)</f>
        <v>81471000</v>
      </c>
      <c r="D135" s="15">
        <f>SUM(D129:D134)</f>
        <v>57114000</v>
      </c>
      <c r="E135" s="18">
        <f t="shared" si="1"/>
        <v>70.10347240122252</v>
      </c>
    </row>
    <row r="136" spans="1:5" ht="6" customHeight="1">
      <c r="A136" s="7"/>
      <c r="B136" s="7"/>
      <c r="C136" s="12"/>
      <c r="D136" s="12"/>
      <c r="E136" s="18"/>
    </row>
    <row r="137" spans="1:5" ht="12.75">
      <c r="A137" s="9">
        <v>44</v>
      </c>
      <c r="B137" s="13" t="s">
        <v>125</v>
      </c>
      <c r="C137" s="12"/>
      <c r="D137" s="12"/>
      <c r="E137" s="18"/>
    </row>
    <row r="138" spans="1:5" ht="12.75">
      <c r="A138" s="9">
        <v>441</v>
      </c>
      <c r="B138" s="7" t="s">
        <v>126</v>
      </c>
      <c r="C138" s="12">
        <v>2000</v>
      </c>
      <c r="D138" s="12">
        <v>0</v>
      </c>
      <c r="E138" s="18"/>
    </row>
    <row r="139" spans="1:5" ht="12.75">
      <c r="A139" s="9">
        <v>444</v>
      </c>
      <c r="B139" s="7" t="s">
        <v>127</v>
      </c>
      <c r="C139" s="12">
        <v>0</v>
      </c>
      <c r="D139" s="12">
        <v>0</v>
      </c>
      <c r="E139" s="18"/>
    </row>
    <row r="140" spans="1:5" ht="12.75">
      <c r="A140" s="7"/>
      <c r="B140" s="13" t="s">
        <v>128</v>
      </c>
      <c r="C140" s="15">
        <f>SUM(C138:C139)</f>
        <v>2000</v>
      </c>
      <c r="D140" s="15">
        <f>SUM(D138:D139)</f>
        <v>0</v>
      </c>
      <c r="E140" s="18">
        <f t="shared" si="1"/>
        <v>0</v>
      </c>
    </row>
    <row r="141" spans="1:5" ht="6" customHeight="1">
      <c r="A141" s="7"/>
      <c r="B141" s="13"/>
      <c r="C141" s="15"/>
      <c r="D141" s="15"/>
      <c r="E141" s="18"/>
    </row>
    <row r="142" spans="1:5" ht="12.75">
      <c r="A142" s="9">
        <v>45</v>
      </c>
      <c r="B142" s="13" t="s">
        <v>181</v>
      </c>
      <c r="C142" s="15"/>
      <c r="D142" s="38"/>
      <c r="E142" s="18"/>
    </row>
    <row r="143" spans="1:5" ht="12.75">
      <c r="A143" s="9">
        <v>451</v>
      </c>
      <c r="B143" s="22" t="s">
        <v>182</v>
      </c>
      <c r="C143" s="38">
        <v>4050000</v>
      </c>
      <c r="D143" s="38">
        <v>4016000</v>
      </c>
      <c r="E143" s="18">
        <f t="shared" si="1"/>
        <v>99.1604938271605</v>
      </c>
    </row>
    <row r="144" spans="1:5" ht="12.75">
      <c r="A144" s="7"/>
      <c r="B144" s="13" t="s">
        <v>183</v>
      </c>
      <c r="C144" s="15">
        <f>SUM(C143)</f>
        <v>4050000</v>
      </c>
      <c r="D144" s="15">
        <f>SUM(D143)</f>
        <v>4016000</v>
      </c>
      <c r="E144" s="18">
        <f t="shared" si="1"/>
        <v>99.1604938271605</v>
      </c>
    </row>
    <row r="145" spans="1:5" ht="5.25" customHeight="1">
      <c r="A145" s="7"/>
      <c r="B145" s="7"/>
      <c r="C145" s="12"/>
      <c r="D145" s="12"/>
      <c r="E145" s="18"/>
    </row>
    <row r="146" spans="1:5" ht="12.75">
      <c r="A146" s="9">
        <v>46</v>
      </c>
      <c r="B146" s="13" t="s">
        <v>129</v>
      </c>
      <c r="C146" s="12"/>
      <c r="D146" s="12"/>
      <c r="E146" s="18"/>
    </row>
    <row r="147" spans="1:5" ht="12.75">
      <c r="A147" s="9">
        <v>463</v>
      </c>
      <c r="B147" s="7" t="s">
        <v>376</v>
      </c>
      <c r="C147" s="12">
        <v>43077000</v>
      </c>
      <c r="D147" s="12">
        <v>38628000</v>
      </c>
      <c r="E147" s="18">
        <f t="shared" si="1"/>
        <v>89.67198272860227</v>
      </c>
    </row>
    <row r="148" spans="1:5" ht="12.75">
      <c r="A148" s="9">
        <v>465</v>
      </c>
      <c r="B148" s="7" t="s">
        <v>377</v>
      </c>
      <c r="C148" s="12">
        <v>493000</v>
      </c>
      <c r="D148" s="12">
        <v>409000</v>
      </c>
      <c r="E148" s="18"/>
    </row>
    <row r="149" spans="1:5" ht="12.75">
      <c r="A149" s="7"/>
      <c r="B149" s="13" t="s">
        <v>130</v>
      </c>
      <c r="C149" s="15">
        <f>SUM(C147:C148)</f>
        <v>43570000</v>
      </c>
      <c r="D149" s="15">
        <f>SUM(D147:D148)</f>
        <v>39037000</v>
      </c>
      <c r="E149" s="18">
        <f t="shared" si="1"/>
        <v>89.59605232958458</v>
      </c>
    </row>
    <row r="150" spans="1:5" ht="4.5" customHeight="1">
      <c r="A150" s="7"/>
      <c r="B150" s="7"/>
      <c r="C150" s="12"/>
      <c r="D150" s="12"/>
      <c r="E150" s="18"/>
    </row>
    <row r="151" spans="1:5" ht="12.75">
      <c r="A151" s="9">
        <v>47</v>
      </c>
      <c r="B151" s="13" t="s">
        <v>131</v>
      </c>
      <c r="C151" s="12"/>
      <c r="D151" s="12"/>
      <c r="E151" s="18"/>
    </row>
    <row r="152" spans="1:5" ht="12.75">
      <c r="A152" s="9">
        <v>472</v>
      </c>
      <c r="B152" s="7" t="s">
        <v>132</v>
      </c>
      <c r="C152" s="12">
        <v>2000000</v>
      </c>
      <c r="D152" s="12">
        <v>1262000</v>
      </c>
      <c r="E152" s="18">
        <f t="shared" si="1"/>
        <v>63.1</v>
      </c>
    </row>
    <row r="153" spans="1:5" ht="12.75">
      <c r="A153" s="7"/>
      <c r="B153" s="13" t="s">
        <v>133</v>
      </c>
      <c r="C153" s="15">
        <f>SUM(C152)</f>
        <v>2000000</v>
      </c>
      <c r="D153" s="15">
        <f>SUM(D152)</f>
        <v>1262000</v>
      </c>
      <c r="E153" s="18">
        <f t="shared" si="1"/>
        <v>63.1</v>
      </c>
    </row>
    <row r="154" spans="1:5" ht="3.75" customHeight="1">
      <c r="A154" s="7"/>
      <c r="B154" s="7"/>
      <c r="C154" s="12"/>
      <c r="D154" s="12"/>
      <c r="E154" s="18"/>
    </row>
    <row r="155" spans="1:5" ht="12.75">
      <c r="A155" s="9">
        <v>48</v>
      </c>
      <c r="B155" s="13" t="s">
        <v>134</v>
      </c>
      <c r="C155" s="12"/>
      <c r="D155" s="12"/>
      <c r="E155" s="18"/>
    </row>
    <row r="156" spans="1:5" ht="12.75">
      <c r="A156" s="9">
        <v>481</v>
      </c>
      <c r="B156" s="7" t="s">
        <v>135</v>
      </c>
      <c r="C156" s="12">
        <v>9310000</v>
      </c>
      <c r="D156" s="12">
        <v>9193000</v>
      </c>
      <c r="E156" s="18">
        <f t="shared" si="1"/>
        <v>98.74328678839957</v>
      </c>
    </row>
    <row r="157" spans="1:5" ht="25.5">
      <c r="A157" s="9">
        <v>482</v>
      </c>
      <c r="B157" s="8" t="s">
        <v>136</v>
      </c>
      <c r="C157" s="12">
        <v>515000</v>
      </c>
      <c r="D157" s="12">
        <v>430000</v>
      </c>
      <c r="E157" s="18">
        <f t="shared" si="1"/>
        <v>83.49514563106796</v>
      </c>
    </row>
    <row r="158" spans="1:5" ht="12.75">
      <c r="A158" s="9">
        <v>483</v>
      </c>
      <c r="B158" s="7" t="s">
        <v>137</v>
      </c>
      <c r="C158" s="12">
        <v>750000</v>
      </c>
      <c r="D158" s="12">
        <v>159000</v>
      </c>
      <c r="E158" s="18">
        <f t="shared" si="1"/>
        <v>21.2</v>
      </c>
    </row>
    <row r="159" spans="1:5" ht="12.75">
      <c r="A159" s="9">
        <v>485</v>
      </c>
      <c r="B159" s="7" t="s">
        <v>345</v>
      </c>
      <c r="C159" s="12">
        <v>600000</v>
      </c>
      <c r="D159" s="12">
        <v>230000</v>
      </c>
      <c r="E159" s="18">
        <f t="shared" si="1"/>
        <v>38.333333333333336</v>
      </c>
    </row>
    <row r="160" spans="1:5" ht="12.75">
      <c r="A160" s="7"/>
      <c r="B160" s="13" t="s">
        <v>138</v>
      </c>
      <c r="C160" s="15">
        <f>SUM(C156:C159)</f>
        <v>11175000</v>
      </c>
      <c r="D160" s="15">
        <f>SUM(D156:D159)</f>
        <v>10012000</v>
      </c>
      <c r="E160" s="18">
        <f t="shared" si="1"/>
        <v>89.59284116331096</v>
      </c>
    </row>
    <row r="161" spans="1:5" ht="5.25" customHeight="1">
      <c r="A161" s="7"/>
      <c r="B161" s="7"/>
      <c r="C161" s="12"/>
      <c r="D161" s="12"/>
      <c r="E161" s="18"/>
    </row>
    <row r="162" spans="1:5" ht="12.75">
      <c r="A162" s="9">
        <v>49</v>
      </c>
      <c r="B162" s="13" t="s">
        <v>18</v>
      </c>
      <c r="C162" s="12"/>
      <c r="D162" s="12"/>
      <c r="E162" s="18"/>
    </row>
    <row r="163" spans="1:5" ht="12.75">
      <c r="A163" s="9">
        <v>499</v>
      </c>
      <c r="B163" s="7" t="s">
        <v>139</v>
      </c>
      <c r="C163" s="12">
        <v>1400000</v>
      </c>
      <c r="D163" s="12">
        <v>0</v>
      </c>
      <c r="E163" s="18"/>
    </row>
    <row r="164" spans="1:5" ht="12.75">
      <c r="A164" s="9">
        <v>499</v>
      </c>
      <c r="B164" s="7" t="s">
        <v>140</v>
      </c>
      <c r="C164" s="12">
        <v>3750000</v>
      </c>
      <c r="D164" s="12">
        <v>0</v>
      </c>
      <c r="E164" s="18">
        <f t="shared" si="1"/>
        <v>0</v>
      </c>
    </row>
    <row r="165" spans="1:5" ht="12.75">
      <c r="A165" s="7"/>
      <c r="B165" s="13" t="s">
        <v>141</v>
      </c>
      <c r="C165" s="15">
        <f>SUM(C163:C164)</f>
        <v>5150000</v>
      </c>
      <c r="D165" s="15">
        <f>SUM(D163:D164)</f>
        <v>0</v>
      </c>
      <c r="E165" s="18">
        <f t="shared" si="1"/>
        <v>0</v>
      </c>
    </row>
    <row r="166" ht="4.5" customHeight="1">
      <c r="E166" s="18"/>
    </row>
    <row r="167" spans="1:5" ht="12.75">
      <c r="A167" s="9">
        <v>51</v>
      </c>
      <c r="B167" s="13" t="s">
        <v>142</v>
      </c>
      <c r="C167" s="12"/>
      <c r="D167" s="12"/>
      <c r="E167" s="18"/>
    </row>
    <row r="168" spans="1:5" ht="12.75">
      <c r="A168" s="9">
        <v>511</v>
      </c>
      <c r="B168" s="7" t="s">
        <v>143</v>
      </c>
      <c r="C168" s="12">
        <v>55870000</v>
      </c>
      <c r="D168" s="12">
        <v>35383000</v>
      </c>
      <c r="E168" s="18">
        <f t="shared" si="1"/>
        <v>63.33094684088062</v>
      </c>
    </row>
    <row r="169" spans="1:5" ht="12.75">
      <c r="A169" s="9">
        <v>512</v>
      </c>
      <c r="B169" s="7" t="s">
        <v>36</v>
      </c>
      <c r="C169" s="12">
        <v>10389000</v>
      </c>
      <c r="D169" s="12">
        <v>2946000</v>
      </c>
      <c r="E169" s="18">
        <f t="shared" si="1"/>
        <v>28.35691596881317</v>
      </c>
    </row>
    <row r="170" spans="1:5" ht="12.75">
      <c r="A170" s="9">
        <v>513</v>
      </c>
      <c r="B170" s="7" t="s">
        <v>309</v>
      </c>
      <c r="C170" s="12">
        <v>1000000</v>
      </c>
      <c r="D170" s="12">
        <v>917000</v>
      </c>
      <c r="E170" s="18">
        <f t="shared" si="1"/>
        <v>91.7</v>
      </c>
    </row>
    <row r="171" spans="1:5" ht="12.75">
      <c r="A171" s="9">
        <v>515</v>
      </c>
      <c r="B171" s="7" t="s">
        <v>279</v>
      </c>
      <c r="C171" s="12">
        <v>250000</v>
      </c>
      <c r="D171" s="12">
        <v>48000</v>
      </c>
      <c r="E171" s="18">
        <f t="shared" si="1"/>
        <v>19.2</v>
      </c>
    </row>
    <row r="172" spans="1:5" ht="12.75">
      <c r="A172" s="7"/>
      <c r="B172" s="13" t="s">
        <v>144</v>
      </c>
      <c r="C172" s="15">
        <f>SUM(C168:C171)</f>
        <v>67509000</v>
      </c>
      <c r="D172" s="15">
        <f>SUM(D168:D171)</f>
        <v>39294000</v>
      </c>
      <c r="E172" s="18">
        <f t="shared" si="1"/>
        <v>58.20557259032129</v>
      </c>
    </row>
    <row r="173" spans="1:5" ht="4.5" customHeight="1">
      <c r="A173" s="7"/>
      <c r="B173" s="7"/>
      <c r="C173" s="12"/>
      <c r="D173" s="12"/>
      <c r="E173" s="18"/>
    </row>
    <row r="174" spans="1:5" ht="12.75">
      <c r="A174" s="9">
        <v>54</v>
      </c>
      <c r="B174" s="13" t="s">
        <v>145</v>
      </c>
      <c r="C174" s="12"/>
      <c r="D174" s="12"/>
      <c r="E174" s="18"/>
    </row>
    <row r="175" spans="1:5" ht="12.75">
      <c r="A175" s="9">
        <v>541</v>
      </c>
      <c r="B175" s="7" t="s">
        <v>58</v>
      </c>
      <c r="C175" s="12">
        <v>500000</v>
      </c>
      <c r="D175" s="12"/>
      <c r="E175" s="18">
        <f t="shared" si="1"/>
        <v>0</v>
      </c>
    </row>
    <row r="176" spans="1:5" ht="12.75">
      <c r="A176" s="103"/>
      <c r="B176" s="13" t="s">
        <v>146</v>
      </c>
      <c r="C176" s="15">
        <f>SUM(C175)</f>
        <v>500000</v>
      </c>
      <c r="D176" s="15">
        <f>SUM(D175)</f>
        <v>0</v>
      </c>
      <c r="E176" s="18">
        <f t="shared" si="1"/>
        <v>0</v>
      </c>
    </row>
    <row r="177" spans="1:5" ht="9.75" customHeight="1" thickBot="1">
      <c r="A177" s="132"/>
      <c r="B177" s="7"/>
      <c r="C177" s="12"/>
      <c r="D177" s="12"/>
      <c r="E177" s="133"/>
    </row>
    <row r="178" spans="1:5" ht="13.5" thickBot="1">
      <c r="A178" s="34"/>
      <c r="B178" s="33" t="s">
        <v>378</v>
      </c>
      <c r="C178" s="32">
        <f>SUM(C176+C172+C165+C160+C153+C149+C144+C140+C135+C126)</f>
        <v>285008000</v>
      </c>
      <c r="D178" s="32">
        <f>SUM(D176+D172+D160+D153+D149+D144+D135+D126)</f>
        <v>215012000</v>
      </c>
      <c r="E178" s="108">
        <f t="shared" si="1"/>
        <v>75.44068938415764</v>
      </c>
    </row>
    <row r="181" spans="1:2" ht="12.75">
      <c r="A181" s="34"/>
      <c r="B181" s="61" t="s">
        <v>379</v>
      </c>
    </row>
    <row r="182" spans="1:2" ht="4.5" customHeight="1">
      <c r="A182" s="34"/>
      <c r="B182" s="61"/>
    </row>
    <row r="183" spans="1:5" ht="12.75">
      <c r="A183" s="98"/>
      <c r="B183" s="112"/>
      <c r="C183" s="113" t="s">
        <v>74</v>
      </c>
      <c r="D183" s="113" t="s">
        <v>75</v>
      </c>
      <c r="E183" s="20" t="s">
        <v>76</v>
      </c>
    </row>
    <row r="184" spans="1:5" ht="12.75">
      <c r="A184" s="19">
        <v>41</v>
      </c>
      <c r="B184" s="13" t="s">
        <v>432</v>
      </c>
      <c r="C184" s="15"/>
      <c r="D184" s="12"/>
      <c r="E184" s="20"/>
    </row>
    <row r="185" spans="1:5" ht="12.75">
      <c r="A185" s="9">
        <v>415</v>
      </c>
      <c r="B185" s="7" t="s">
        <v>31</v>
      </c>
      <c r="C185" s="38">
        <v>44000</v>
      </c>
      <c r="D185" s="38">
        <v>44000</v>
      </c>
      <c r="E185" s="18">
        <f>D185/C185*100</f>
        <v>100</v>
      </c>
    </row>
    <row r="186" spans="1:5" ht="12.75">
      <c r="A186" s="9"/>
      <c r="B186" s="13" t="s">
        <v>122</v>
      </c>
      <c r="C186" s="15">
        <f>C185</f>
        <v>44000</v>
      </c>
      <c r="D186" s="15">
        <f>D185</f>
        <v>44000</v>
      </c>
      <c r="E186" s="21">
        <f aca="true" t="shared" si="2" ref="E186:E212">D186/C186*100</f>
        <v>100</v>
      </c>
    </row>
    <row r="187" spans="1:5" ht="6" customHeight="1">
      <c r="A187" s="9"/>
      <c r="B187" s="7"/>
      <c r="C187" s="38"/>
      <c r="D187" s="38"/>
      <c r="E187" s="18"/>
    </row>
    <row r="188" spans="1:5" ht="12.75">
      <c r="A188" s="19">
        <v>42</v>
      </c>
      <c r="B188" s="13" t="s">
        <v>123</v>
      </c>
      <c r="C188" s="38"/>
      <c r="D188" s="38"/>
      <c r="E188" s="18"/>
    </row>
    <row r="189" spans="1:5" ht="12.75">
      <c r="A189" s="9">
        <v>421</v>
      </c>
      <c r="B189" s="22" t="s">
        <v>22</v>
      </c>
      <c r="C189" s="38">
        <v>13000</v>
      </c>
      <c r="D189" s="38">
        <v>12000</v>
      </c>
      <c r="E189" s="18">
        <f t="shared" si="2"/>
        <v>92.3076923076923</v>
      </c>
    </row>
    <row r="190" spans="1:5" ht="12.75">
      <c r="A190" s="9">
        <v>422</v>
      </c>
      <c r="B190" s="7" t="s">
        <v>15</v>
      </c>
      <c r="C190" s="38">
        <v>4000</v>
      </c>
      <c r="D190" s="38">
        <v>4000</v>
      </c>
      <c r="E190" s="18">
        <f t="shared" si="2"/>
        <v>100</v>
      </c>
    </row>
    <row r="191" spans="1:5" ht="12.75">
      <c r="A191" s="9">
        <v>423</v>
      </c>
      <c r="B191" s="7" t="s">
        <v>16</v>
      </c>
      <c r="C191" s="38">
        <v>4029000</v>
      </c>
      <c r="D191" s="38">
        <v>2758000</v>
      </c>
      <c r="E191" s="18">
        <f t="shared" si="2"/>
        <v>68.45371059816333</v>
      </c>
    </row>
    <row r="192" spans="1:5" ht="12.75">
      <c r="A192" s="9">
        <v>424</v>
      </c>
      <c r="B192" s="7" t="s">
        <v>17</v>
      </c>
      <c r="C192" s="38">
        <v>200000</v>
      </c>
      <c r="D192" s="38">
        <v>187000</v>
      </c>
      <c r="E192" s="18">
        <f t="shared" si="2"/>
        <v>93.5</v>
      </c>
    </row>
    <row r="193" spans="1:5" ht="12.75">
      <c r="A193" s="9">
        <v>425</v>
      </c>
      <c r="B193" s="7" t="s">
        <v>33</v>
      </c>
      <c r="C193" s="38">
        <v>5295000</v>
      </c>
      <c r="D193" s="38">
        <v>5177000</v>
      </c>
      <c r="E193" s="18">
        <f t="shared" si="2"/>
        <v>97.77148253068933</v>
      </c>
    </row>
    <row r="194" spans="1:5" ht="12.75">
      <c r="A194" s="9">
        <v>426</v>
      </c>
      <c r="B194" s="7" t="s">
        <v>23</v>
      </c>
      <c r="C194" s="38">
        <v>3415000</v>
      </c>
      <c r="D194" s="38">
        <v>3406000</v>
      </c>
      <c r="E194" s="18">
        <f t="shared" si="2"/>
        <v>99.73645680819912</v>
      </c>
    </row>
    <row r="195" spans="1:5" ht="12.75">
      <c r="A195" s="9"/>
      <c r="B195" s="13" t="s">
        <v>124</v>
      </c>
      <c r="C195" s="15">
        <f>SUM(C189:C194)</f>
        <v>12956000</v>
      </c>
      <c r="D195" s="15">
        <f>SUM(D189:D194)</f>
        <v>11544000</v>
      </c>
      <c r="E195" s="21">
        <f t="shared" si="2"/>
        <v>89.1015745600494</v>
      </c>
    </row>
    <row r="196" spans="1:5" ht="5.25" customHeight="1">
      <c r="A196" s="9"/>
      <c r="B196" s="13"/>
      <c r="C196" s="38"/>
      <c r="D196" s="38"/>
      <c r="E196" s="18"/>
    </row>
    <row r="197" spans="1:5" ht="12.75">
      <c r="A197" s="19">
        <v>48</v>
      </c>
      <c r="B197" s="13" t="s">
        <v>134</v>
      </c>
      <c r="C197" s="38"/>
      <c r="D197" s="38"/>
      <c r="E197" s="18"/>
    </row>
    <row r="198" spans="1:5" ht="12.75">
      <c r="A198" s="9">
        <v>481</v>
      </c>
      <c r="B198" s="7" t="s">
        <v>135</v>
      </c>
      <c r="C198" s="38">
        <v>5800000</v>
      </c>
      <c r="D198" s="38">
        <v>5728000</v>
      </c>
      <c r="E198" s="18">
        <f t="shared" si="2"/>
        <v>98.75862068965517</v>
      </c>
    </row>
    <row r="199" spans="1:5" ht="25.5">
      <c r="A199" s="9">
        <v>482</v>
      </c>
      <c r="B199" s="8" t="s">
        <v>136</v>
      </c>
      <c r="C199" s="38">
        <v>400000</v>
      </c>
      <c r="D199" s="38">
        <v>39000</v>
      </c>
      <c r="E199" s="18">
        <f t="shared" si="2"/>
        <v>9.75</v>
      </c>
    </row>
    <row r="200" spans="1:5" ht="12.75">
      <c r="A200" s="9"/>
      <c r="B200" s="13" t="s">
        <v>138</v>
      </c>
      <c r="C200" s="15">
        <f>SUM(C198:C199)</f>
        <v>6200000</v>
      </c>
      <c r="D200" s="15">
        <f>SUM(D198:D199)</f>
        <v>5767000</v>
      </c>
      <c r="E200" s="21">
        <f t="shared" si="2"/>
        <v>93.01612903225806</v>
      </c>
    </row>
    <row r="201" spans="1:5" ht="6" customHeight="1">
      <c r="A201" s="9"/>
      <c r="B201" s="8"/>
      <c r="C201" s="38"/>
      <c r="D201" s="38"/>
      <c r="E201" s="18"/>
    </row>
    <row r="202" spans="1:5" ht="12.75">
      <c r="A202" s="19">
        <v>51</v>
      </c>
      <c r="B202" s="13" t="s">
        <v>142</v>
      </c>
      <c r="C202" s="38"/>
      <c r="D202" s="38"/>
      <c r="E202" s="18"/>
    </row>
    <row r="203" spans="1:5" ht="12.75">
      <c r="A203" s="114">
        <v>511</v>
      </c>
      <c r="B203" s="22" t="s">
        <v>35</v>
      </c>
      <c r="C203" s="38">
        <v>32400000</v>
      </c>
      <c r="D203" s="38">
        <v>9561000</v>
      </c>
      <c r="E203" s="18">
        <f t="shared" si="2"/>
        <v>29.509259259259256</v>
      </c>
    </row>
    <row r="204" spans="1:5" ht="12.75">
      <c r="A204" s="114">
        <v>512</v>
      </c>
      <c r="B204" s="22" t="s">
        <v>36</v>
      </c>
      <c r="C204" s="38">
        <v>24350000</v>
      </c>
      <c r="D204" s="38">
        <v>15855000</v>
      </c>
      <c r="E204" s="18">
        <f t="shared" si="2"/>
        <v>65.1129363449692</v>
      </c>
    </row>
    <row r="205" spans="1:5" ht="12.75">
      <c r="A205" s="114">
        <v>513</v>
      </c>
      <c r="B205" s="7" t="s">
        <v>309</v>
      </c>
      <c r="C205" s="115">
        <v>300000</v>
      </c>
      <c r="D205" s="115">
        <v>290000</v>
      </c>
      <c r="E205" s="18">
        <f t="shared" si="2"/>
        <v>96.66666666666667</v>
      </c>
    </row>
    <row r="206" spans="1:5" ht="12.75">
      <c r="A206" s="114"/>
      <c r="B206" s="13" t="s">
        <v>144</v>
      </c>
      <c r="C206" s="116">
        <f>SUM(C203:C205)</f>
        <v>57050000</v>
      </c>
      <c r="D206" s="116">
        <f>SUM(D203:D205)</f>
        <v>25706000</v>
      </c>
      <c r="E206" s="21">
        <f t="shared" si="2"/>
        <v>45.05872042068361</v>
      </c>
    </row>
    <row r="207" spans="1:5" ht="6" customHeight="1">
      <c r="A207" s="114"/>
      <c r="B207" s="7"/>
      <c r="C207" s="115"/>
      <c r="D207" s="115"/>
      <c r="E207" s="18"/>
    </row>
    <row r="208" spans="1:5" ht="12.75">
      <c r="A208" s="19">
        <v>54</v>
      </c>
      <c r="B208" s="13" t="s">
        <v>145</v>
      </c>
      <c r="C208" s="115"/>
      <c r="D208" s="115"/>
      <c r="E208" s="18"/>
    </row>
    <row r="209" spans="1:5" ht="12.75">
      <c r="A209" s="114">
        <v>541</v>
      </c>
      <c r="B209" s="7" t="s">
        <v>58</v>
      </c>
      <c r="C209" s="115">
        <v>750000</v>
      </c>
      <c r="D209" s="115">
        <v>369000</v>
      </c>
      <c r="E209" s="18">
        <f t="shared" si="2"/>
        <v>49.2</v>
      </c>
    </row>
    <row r="210" spans="1:5" ht="12.75">
      <c r="A210" s="117"/>
      <c r="B210" s="13" t="s">
        <v>146</v>
      </c>
      <c r="C210" s="116">
        <f>SUM(C209)</f>
        <v>750000</v>
      </c>
      <c r="D210" s="116">
        <f>SUM(D209)</f>
        <v>369000</v>
      </c>
      <c r="E210" s="21">
        <f t="shared" si="2"/>
        <v>49.2</v>
      </c>
    </row>
    <row r="211" spans="1:5" ht="6.75" customHeight="1">
      <c r="A211" s="118"/>
      <c r="B211" s="103"/>
      <c r="C211" s="115"/>
      <c r="D211" s="115"/>
      <c r="E211" s="18"/>
    </row>
    <row r="212" spans="1:5" ht="12.75">
      <c r="A212" s="119"/>
      <c r="B212" s="120" t="s">
        <v>380</v>
      </c>
      <c r="C212" s="116">
        <f>C186+C195+C200+C206+C210</f>
        <v>77000000</v>
      </c>
      <c r="D212" s="116">
        <f>D186+D195+D200+D206+D210</f>
        <v>43430000</v>
      </c>
      <c r="E212" s="21">
        <f t="shared" si="2"/>
        <v>56.4025974025974</v>
      </c>
    </row>
    <row r="213" spans="1:4" ht="12.75">
      <c r="A213" s="118"/>
      <c r="B213" s="121"/>
      <c r="C213" s="122"/>
      <c r="D213" s="122"/>
    </row>
    <row r="214" spans="1:4" ht="12.75">
      <c r="A214" s="118"/>
      <c r="B214" s="61"/>
      <c r="C214" s="62"/>
      <c r="D214" s="62"/>
    </row>
    <row r="215" spans="1:4" ht="12.75">
      <c r="A215" s="118"/>
      <c r="B215" s="61" t="s">
        <v>381</v>
      </c>
      <c r="C215" s="62"/>
      <c r="D215" s="62"/>
    </row>
    <row r="216" spans="1:4" ht="4.5" customHeight="1">
      <c r="A216" s="118"/>
      <c r="B216" s="61"/>
      <c r="C216" s="62"/>
      <c r="D216" s="62"/>
    </row>
    <row r="217" spans="1:5" ht="12.75">
      <c r="A217" s="118"/>
      <c r="B217" s="61"/>
      <c r="C217" s="113" t="s">
        <v>74</v>
      </c>
      <c r="D217" s="113" t="s">
        <v>75</v>
      </c>
      <c r="E217" s="20" t="s">
        <v>76</v>
      </c>
    </row>
    <row r="218" spans="1:5" ht="12.75">
      <c r="A218" s="19">
        <v>41</v>
      </c>
      <c r="B218" s="13" t="s">
        <v>432</v>
      </c>
      <c r="C218" s="113"/>
      <c r="D218" s="113"/>
      <c r="E218" s="20"/>
    </row>
    <row r="219" spans="1:5" ht="12.75">
      <c r="A219" s="9">
        <v>411</v>
      </c>
      <c r="B219" s="7" t="s">
        <v>28</v>
      </c>
      <c r="C219" s="12">
        <v>1407000</v>
      </c>
      <c r="D219" s="38">
        <v>1143000</v>
      </c>
      <c r="E219" s="18">
        <f>D219/C219*100</f>
        <v>81.2366737739872</v>
      </c>
    </row>
    <row r="220" spans="1:5" ht="12.75">
      <c r="A220" s="9">
        <v>412</v>
      </c>
      <c r="B220" s="7" t="s">
        <v>119</v>
      </c>
      <c r="C220" s="12">
        <v>253000</v>
      </c>
      <c r="D220" s="38">
        <v>203000</v>
      </c>
      <c r="E220" s="18">
        <f>D220/C220*100</f>
        <v>80.23715415019763</v>
      </c>
    </row>
    <row r="221" spans="1:5" ht="12.75">
      <c r="A221" s="118"/>
      <c r="B221" s="13" t="s">
        <v>122</v>
      </c>
      <c r="C221" s="15">
        <f>C219+C220</f>
        <v>1660000</v>
      </c>
      <c r="D221" s="15">
        <f>D219+D220</f>
        <v>1346000</v>
      </c>
      <c r="E221" s="21">
        <f>D221/C221*100</f>
        <v>81.0843373493976</v>
      </c>
    </row>
    <row r="222" spans="1:4" ht="6" customHeight="1">
      <c r="A222" s="118"/>
      <c r="B222" s="61"/>
      <c r="C222" s="62"/>
      <c r="D222" s="62"/>
    </row>
    <row r="223" spans="1:5" ht="12.75">
      <c r="A223" s="19">
        <v>42</v>
      </c>
      <c r="B223" s="13" t="s">
        <v>123</v>
      </c>
      <c r="C223" s="15"/>
      <c r="D223" s="15"/>
      <c r="E223" s="18"/>
    </row>
    <row r="224" spans="1:5" ht="12.75">
      <c r="A224" s="9">
        <v>421</v>
      </c>
      <c r="B224" s="7" t="s">
        <v>38</v>
      </c>
      <c r="C224" s="12">
        <v>22000</v>
      </c>
      <c r="D224" s="38">
        <v>810000</v>
      </c>
      <c r="E224" s="18">
        <f>D224/C224*100</f>
        <v>3681.818181818182</v>
      </c>
    </row>
    <row r="225" spans="1:5" ht="12.75">
      <c r="A225" s="9">
        <v>422</v>
      </c>
      <c r="B225" s="7" t="s">
        <v>15</v>
      </c>
      <c r="C225" s="12">
        <v>1000</v>
      </c>
      <c r="D225" s="38">
        <v>6000</v>
      </c>
      <c r="E225" s="18">
        <f aca="true" t="shared" si="3" ref="E225:E230">D225/C225*100</f>
        <v>600</v>
      </c>
    </row>
    <row r="226" spans="1:5" ht="12.75">
      <c r="A226" s="9">
        <v>423</v>
      </c>
      <c r="B226" s="7" t="s">
        <v>16</v>
      </c>
      <c r="C226" s="12">
        <v>2000</v>
      </c>
      <c r="D226" s="38">
        <v>1006000</v>
      </c>
      <c r="E226" s="18">
        <f t="shared" si="3"/>
        <v>50300</v>
      </c>
    </row>
    <row r="227" spans="1:5" ht="12.75">
      <c r="A227" s="9">
        <v>424</v>
      </c>
      <c r="B227" s="7" t="s">
        <v>17</v>
      </c>
      <c r="C227" s="12">
        <v>12000</v>
      </c>
      <c r="D227" s="38">
        <v>51000</v>
      </c>
      <c r="E227" s="18">
        <f t="shared" si="3"/>
        <v>425</v>
      </c>
    </row>
    <row r="228" spans="1:5" ht="12.75">
      <c r="A228" s="9">
        <v>425</v>
      </c>
      <c r="B228" s="7" t="s">
        <v>33</v>
      </c>
      <c r="C228" s="12"/>
      <c r="D228" s="38">
        <v>77000</v>
      </c>
      <c r="E228" s="18">
        <v>0</v>
      </c>
    </row>
    <row r="229" spans="1:5" ht="12.75">
      <c r="A229" s="9">
        <v>426</v>
      </c>
      <c r="B229" s="7" t="s">
        <v>23</v>
      </c>
      <c r="C229" s="12">
        <v>102000</v>
      </c>
      <c r="D229" s="38">
        <v>229000</v>
      </c>
      <c r="E229" s="18">
        <f t="shared" si="3"/>
        <v>224.50980392156862</v>
      </c>
    </row>
    <row r="230" spans="1:5" ht="12.75">
      <c r="A230" s="7"/>
      <c r="B230" s="13" t="s">
        <v>124</v>
      </c>
      <c r="C230" s="15">
        <f>SUM(C224:C229)</f>
        <v>139000</v>
      </c>
      <c r="D230" s="15">
        <f>SUM(D224:D229)</f>
        <v>2179000</v>
      </c>
      <c r="E230" s="21">
        <f t="shared" si="3"/>
        <v>1567.6258992805754</v>
      </c>
    </row>
    <row r="231" spans="1:4" ht="6" customHeight="1">
      <c r="A231" s="118"/>
      <c r="B231" s="61"/>
      <c r="C231" s="62"/>
      <c r="D231" s="62"/>
    </row>
    <row r="232" spans="1:5" ht="12.75">
      <c r="A232" s="19">
        <v>46</v>
      </c>
      <c r="B232" s="13" t="s">
        <v>129</v>
      </c>
      <c r="C232" s="15"/>
      <c r="D232" s="15"/>
      <c r="E232" s="18"/>
    </row>
    <row r="233" spans="1:5" ht="12.75">
      <c r="A233" s="9">
        <v>465</v>
      </c>
      <c r="B233" s="7" t="s">
        <v>377</v>
      </c>
      <c r="C233" s="38">
        <v>0</v>
      </c>
      <c r="D233" s="38">
        <v>11000</v>
      </c>
      <c r="E233" s="18">
        <v>0</v>
      </c>
    </row>
    <row r="234" spans="1:5" ht="12.75">
      <c r="A234" s="7"/>
      <c r="B234" s="13" t="s">
        <v>130</v>
      </c>
      <c r="C234" s="15">
        <f>C233</f>
        <v>0</v>
      </c>
      <c r="D234" s="15">
        <f>D233</f>
        <v>11000</v>
      </c>
      <c r="E234" s="21">
        <v>0</v>
      </c>
    </row>
    <row r="235" spans="1:4" ht="5.25" customHeight="1">
      <c r="A235" s="118"/>
      <c r="B235" s="61"/>
      <c r="C235" s="62"/>
      <c r="D235" s="62"/>
    </row>
    <row r="236" spans="1:5" ht="12.75">
      <c r="A236" s="19">
        <v>51</v>
      </c>
      <c r="B236" s="13" t="s">
        <v>142</v>
      </c>
      <c r="C236" s="15"/>
      <c r="D236" s="15"/>
      <c r="E236" s="18"/>
    </row>
    <row r="237" spans="1:5" ht="12.75">
      <c r="A237" s="9">
        <v>511</v>
      </c>
      <c r="B237" s="7" t="s">
        <v>35</v>
      </c>
      <c r="C237" s="38">
        <v>0</v>
      </c>
      <c r="D237" s="38">
        <v>44000</v>
      </c>
      <c r="E237" s="18">
        <v>0</v>
      </c>
    </row>
    <row r="238" spans="1:5" ht="12.75">
      <c r="A238" s="9">
        <v>512</v>
      </c>
      <c r="B238" s="7" t="s">
        <v>36</v>
      </c>
      <c r="C238" s="38">
        <v>0</v>
      </c>
      <c r="D238" s="38">
        <v>43000</v>
      </c>
      <c r="E238" s="18">
        <v>0</v>
      </c>
    </row>
    <row r="239" spans="1:5" ht="12.75">
      <c r="A239" s="118"/>
      <c r="B239" s="13" t="s">
        <v>144</v>
      </c>
      <c r="C239" s="15">
        <f>C237+C238</f>
        <v>0</v>
      </c>
      <c r="D239" s="15">
        <f>D237+D238</f>
        <v>87000</v>
      </c>
      <c r="E239" s="21">
        <v>0</v>
      </c>
    </row>
    <row r="240" spans="1:4" ht="6.75" customHeight="1">
      <c r="A240" s="118"/>
      <c r="B240" s="61"/>
      <c r="C240" s="62"/>
      <c r="D240" s="62"/>
    </row>
    <row r="241" spans="1:4" ht="12.75">
      <c r="A241" s="118"/>
      <c r="B241" s="13" t="s">
        <v>382</v>
      </c>
      <c r="C241" s="15">
        <f>C221+C230+C234+C239</f>
        <v>1799000</v>
      </c>
      <c r="D241" s="15">
        <f>D221+D230+D234+D239</f>
        <v>3623000</v>
      </c>
    </row>
    <row r="242" spans="1:4" ht="12.75">
      <c r="A242" s="118"/>
      <c r="B242" s="61"/>
      <c r="C242" s="62"/>
      <c r="D242" s="62"/>
    </row>
    <row r="243" spans="1:4" ht="12.75">
      <c r="A243" s="118"/>
      <c r="B243" s="61" t="s">
        <v>383</v>
      </c>
      <c r="C243" s="62"/>
      <c r="D243" s="62"/>
    </row>
    <row r="244" spans="1:4" ht="5.25" customHeight="1">
      <c r="A244" s="118"/>
      <c r="B244" s="61"/>
      <c r="C244" s="62"/>
      <c r="D244" s="62"/>
    </row>
    <row r="245" spans="1:5" ht="12.75">
      <c r="A245" s="118"/>
      <c r="B245" s="61"/>
      <c r="C245" s="113" t="s">
        <v>74</v>
      </c>
      <c r="D245" s="113" t="s">
        <v>75</v>
      </c>
      <c r="E245" s="20" t="s">
        <v>76</v>
      </c>
    </row>
    <row r="246" spans="1:5" ht="12.75">
      <c r="A246" s="19">
        <v>41</v>
      </c>
      <c r="B246" s="13" t="s">
        <v>432</v>
      </c>
      <c r="C246" s="113"/>
      <c r="D246" s="113"/>
      <c r="E246" s="18"/>
    </row>
    <row r="247" spans="1:5" ht="12.75">
      <c r="A247" s="9">
        <v>413</v>
      </c>
      <c r="B247" s="7" t="s">
        <v>12</v>
      </c>
      <c r="C247" s="38">
        <v>1600000</v>
      </c>
      <c r="D247" s="38">
        <v>0</v>
      </c>
      <c r="E247" s="18">
        <f>D247/C247*100</f>
        <v>0</v>
      </c>
    </row>
    <row r="248" spans="1:5" ht="12.75">
      <c r="A248" s="9">
        <v>414</v>
      </c>
      <c r="B248" s="7" t="s">
        <v>30</v>
      </c>
      <c r="C248" s="15"/>
      <c r="D248" s="38">
        <v>1814000</v>
      </c>
      <c r="E248" s="18">
        <v>0</v>
      </c>
    </row>
    <row r="249" spans="1:5" ht="12.75">
      <c r="A249" s="9">
        <v>416</v>
      </c>
      <c r="B249" s="7" t="s">
        <v>384</v>
      </c>
      <c r="C249" s="15"/>
      <c r="D249" s="38">
        <v>101000</v>
      </c>
      <c r="E249" s="18">
        <v>0</v>
      </c>
    </row>
    <row r="250" spans="1:5" ht="12.75">
      <c r="A250" s="118"/>
      <c r="B250" s="13" t="s">
        <v>122</v>
      </c>
      <c r="C250" s="15">
        <f>SUM(C247:C249)</f>
        <v>1600000</v>
      </c>
      <c r="D250" s="15">
        <f>SUM(D247:D249)</f>
        <v>1915000</v>
      </c>
      <c r="E250" s="21">
        <f>D250/C250*100</f>
        <v>119.68749999999999</v>
      </c>
    </row>
    <row r="251" spans="1:4" ht="4.5" customHeight="1">
      <c r="A251" s="118"/>
      <c r="B251" s="61"/>
      <c r="C251" s="62"/>
      <c r="D251" s="62"/>
    </row>
    <row r="252" spans="1:5" ht="12.75">
      <c r="A252" s="19">
        <v>42</v>
      </c>
      <c r="B252" s="13" t="s">
        <v>123</v>
      </c>
      <c r="C252" s="15"/>
      <c r="D252" s="15"/>
      <c r="E252" s="18"/>
    </row>
    <row r="253" spans="1:5" ht="12.75">
      <c r="A253" s="9">
        <v>421</v>
      </c>
      <c r="B253" s="7" t="s">
        <v>38</v>
      </c>
      <c r="C253" s="125">
        <v>1200000</v>
      </c>
      <c r="D253" s="125">
        <v>323000</v>
      </c>
      <c r="E253" s="18">
        <f>D253/C253*100</f>
        <v>26.916666666666668</v>
      </c>
    </row>
    <row r="254" spans="1:5" ht="12.75">
      <c r="A254" s="9">
        <v>422</v>
      </c>
      <c r="B254" s="7" t="s">
        <v>15</v>
      </c>
      <c r="C254" s="38">
        <v>80000</v>
      </c>
      <c r="D254" s="38">
        <v>88000</v>
      </c>
      <c r="E254" s="18">
        <f aca="true" t="shared" si="4" ref="E254:E259">D254/C254*100</f>
        <v>110.00000000000001</v>
      </c>
    </row>
    <row r="255" spans="1:5" ht="12.75">
      <c r="A255" s="9">
        <v>423</v>
      </c>
      <c r="B255" s="7" t="s">
        <v>16</v>
      </c>
      <c r="C255" s="38">
        <v>1115000</v>
      </c>
      <c r="D255" s="38">
        <v>231000</v>
      </c>
      <c r="E255" s="18">
        <f t="shared" si="4"/>
        <v>20.717488789237667</v>
      </c>
    </row>
    <row r="256" spans="1:5" ht="12.75">
      <c r="A256" s="9">
        <v>424</v>
      </c>
      <c r="B256" s="7" t="s">
        <v>17</v>
      </c>
      <c r="C256" s="38">
        <v>180000</v>
      </c>
      <c r="D256" s="38">
        <v>23000</v>
      </c>
      <c r="E256" s="18">
        <f t="shared" si="4"/>
        <v>12.777777777777777</v>
      </c>
    </row>
    <row r="257" spans="1:5" ht="12.75">
      <c r="A257" s="9">
        <v>425</v>
      </c>
      <c r="B257" s="7" t="s">
        <v>33</v>
      </c>
      <c r="C257" s="38">
        <v>500000</v>
      </c>
      <c r="D257" s="38">
        <v>423000</v>
      </c>
      <c r="E257" s="18">
        <f t="shared" si="4"/>
        <v>84.6</v>
      </c>
    </row>
    <row r="258" spans="1:5" ht="12.75">
      <c r="A258" s="9">
        <v>426</v>
      </c>
      <c r="B258" s="7" t="s">
        <v>23</v>
      </c>
      <c r="C258" s="38">
        <v>1770000</v>
      </c>
      <c r="D258" s="38">
        <v>1060000</v>
      </c>
      <c r="E258" s="18">
        <f t="shared" si="4"/>
        <v>59.887005649717516</v>
      </c>
    </row>
    <row r="259" spans="1:5" ht="12.75">
      <c r="A259" s="103"/>
      <c r="B259" s="13" t="s">
        <v>124</v>
      </c>
      <c r="C259" s="15">
        <f>SUM(C253:C258)</f>
        <v>4845000</v>
      </c>
      <c r="D259" s="15">
        <f>SUM(D253:D258)</f>
        <v>2148000</v>
      </c>
      <c r="E259" s="21">
        <f t="shared" si="4"/>
        <v>44.3343653250774</v>
      </c>
    </row>
    <row r="260" spans="1:4" ht="3.75" customHeight="1">
      <c r="A260" s="118"/>
      <c r="B260" s="61"/>
      <c r="C260" s="62"/>
      <c r="D260" s="62"/>
    </row>
    <row r="261" spans="1:5" ht="12.75">
      <c r="A261" s="19">
        <v>48</v>
      </c>
      <c r="B261" s="123" t="s">
        <v>134</v>
      </c>
      <c r="C261" s="15"/>
      <c r="D261" s="15"/>
      <c r="E261" s="18"/>
    </row>
    <row r="262" spans="1:5" ht="25.5">
      <c r="A262" s="9">
        <v>482</v>
      </c>
      <c r="B262" s="124" t="s">
        <v>136</v>
      </c>
      <c r="C262" s="38">
        <v>40000</v>
      </c>
      <c r="D262" s="38">
        <v>16000</v>
      </c>
      <c r="E262" s="18">
        <f>D262/C262*100</f>
        <v>40</v>
      </c>
    </row>
    <row r="263" spans="1:5" ht="12.75">
      <c r="A263" s="118"/>
      <c r="B263" s="123" t="s">
        <v>138</v>
      </c>
      <c r="C263" s="15">
        <f>SUM(C262)</f>
        <v>40000</v>
      </c>
      <c r="D263" s="15">
        <f>SUM(D262)</f>
        <v>16000</v>
      </c>
      <c r="E263" s="21">
        <f>D263/C263*100</f>
        <v>40</v>
      </c>
    </row>
    <row r="264" spans="1:5" ht="9.75" customHeight="1">
      <c r="A264" s="118"/>
      <c r="B264" s="61"/>
      <c r="C264" s="15"/>
      <c r="D264" s="15"/>
      <c r="E264" s="18"/>
    </row>
    <row r="265" spans="1:5" ht="12.75">
      <c r="A265" s="118"/>
      <c r="B265" s="123" t="s">
        <v>385</v>
      </c>
      <c r="C265" s="15">
        <f>C250+C259+C263</f>
        <v>6485000</v>
      </c>
      <c r="D265" s="15">
        <f>D250+D259+D263</f>
        <v>4079000</v>
      </c>
      <c r="E265" s="21">
        <f>D265/C265*100</f>
        <v>62.89899768696993</v>
      </c>
    </row>
    <row r="266" spans="1:4" ht="15.75" customHeight="1" thickBot="1">
      <c r="A266" s="118"/>
      <c r="B266" s="61"/>
      <c r="C266" s="62"/>
      <c r="D266" s="62"/>
    </row>
    <row r="267" spans="1:5" ht="18.75" customHeight="1" thickBot="1" thickTop="1">
      <c r="A267" s="118"/>
      <c r="B267" s="126" t="s">
        <v>386</v>
      </c>
      <c r="C267" s="110">
        <f>C178+C212+C241+C265</f>
        <v>370292000</v>
      </c>
      <c r="D267" s="127">
        <f>D178+D212+D241+D265</f>
        <v>266144000</v>
      </c>
      <c r="E267" s="111">
        <f>D267/C267*100</f>
        <v>71.87408855713869</v>
      </c>
    </row>
    <row r="268" ht="13.5" thickTop="1"/>
  </sheetData>
  <sheetProtection/>
  <mergeCells count="13">
    <mergeCell ref="D9:D10"/>
    <mergeCell ref="A111:E111"/>
    <mergeCell ref="A112:D112"/>
    <mergeCell ref="A1:E1"/>
    <mergeCell ref="A3:E3"/>
    <mergeCell ref="A5:E5"/>
    <mergeCell ref="A109:E109"/>
    <mergeCell ref="E9:E10"/>
    <mergeCell ref="A23:A24"/>
    <mergeCell ref="A55:A56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 Italic"Службени лист општине Ражањ&amp;R&amp;"Arial,Bold Italic"страна 1&amp;P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88"/>
  <sheetViews>
    <sheetView zoomScalePageLayoutView="0" workbookViewId="0" topLeftCell="A1">
      <selection activeCell="B384" sqref="B384"/>
    </sheetView>
  </sheetViews>
  <sheetFormatPr defaultColWidth="9.140625" defaultRowHeight="12.75"/>
  <cols>
    <col min="1" max="1" width="3.8515625" style="1" customWidth="1"/>
    <col min="2" max="2" width="4.140625" style="1" customWidth="1"/>
    <col min="3" max="3" width="5.421875" style="0" customWidth="1"/>
    <col min="4" max="4" width="6.00390625" style="0" customWidth="1"/>
    <col min="5" max="5" width="34.00390625" style="0" customWidth="1"/>
    <col min="6" max="6" width="11.00390625" style="3" customWidth="1"/>
    <col min="7" max="7" width="10.8515625" style="3" customWidth="1"/>
    <col min="8" max="8" width="10.7109375" style="17" customWidth="1"/>
    <col min="9" max="9" width="12.28125" style="4" customWidth="1"/>
    <col min="10" max="10" width="10.140625" style="0" bestFit="1" customWidth="1"/>
  </cols>
  <sheetData>
    <row r="1" ht="12.75">
      <c r="A1" s="2"/>
    </row>
    <row r="2" spans="1:9" ht="12.75">
      <c r="A2" s="179" t="s">
        <v>255</v>
      </c>
      <c r="B2" s="179"/>
      <c r="C2" s="179"/>
      <c r="D2" s="179"/>
      <c r="E2" s="179"/>
      <c r="F2" s="179"/>
      <c r="G2" s="179"/>
      <c r="H2" s="179"/>
      <c r="I2" s="179"/>
    </row>
    <row r="3" ht="12.75">
      <c r="A3" s="2"/>
    </row>
    <row r="4" spans="1:9" ht="12.75">
      <c r="A4" s="180" t="s">
        <v>256</v>
      </c>
      <c r="B4" s="180"/>
      <c r="C4" s="180"/>
      <c r="D4" s="180"/>
      <c r="E4" s="180"/>
      <c r="F4" s="180"/>
      <c r="G4" s="180"/>
      <c r="H4" s="180"/>
      <c r="I4" s="180"/>
    </row>
    <row r="5" spans="1:9" ht="12.75">
      <c r="A5" s="181" t="s">
        <v>251</v>
      </c>
      <c r="B5" s="181"/>
      <c r="C5" s="181"/>
      <c r="D5" s="181"/>
      <c r="E5" s="181"/>
      <c r="F5" s="181"/>
      <c r="G5" s="181"/>
      <c r="H5" s="181"/>
      <c r="I5" s="181"/>
    </row>
    <row r="6" spans="1:9" ht="18.75" customHeight="1">
      <c r="A6" s="69"/>
      <c r="B6" s="69"/>
      <c r="C6" s="69"/>
      <c r="D6" s="69"/>
      <c r="E6" s="69"/>
      <c r="F6" s="69"/>
      <c r="G6" s="69"/>
      <c r="H6" s="76"/>
      <c r="I6" s="69"/>
    </row>
    <row r="7" spans="1:9" ht="25.5" customHeight="1">
      <c r="A7" s="5" t="s">
        <v>0</v>
      </c>
      <c r="B7" s="6" t="s">
        <v>1</v>
      </c>
      <c r="C7" s="7" t="s">
        <v>2</v>
      </c>
      <c r="D7" s="8" t="s">
        <v>6</v>
      </c>
      <c r="E7" s="9" t="s">
        <v>3</v>
      </c>
      <c r="F7" s="10" t="s">
        <v>56</v>
      </c>
      <c r="G7" s="10" t="s">
        <v>268</v>
      </c>
      <c r="H7" s="77" t="s">
        <v>269</v>
      </c>
      <c r="I7" s="70"/>
    </row>
    <row r="8" spans="1:9" ht="12.75">
      <c r="A8" s="5" t="s">
        <v>4</v>
      </c>
      <c r="B8" s="5" t="s">
        <v>5</v>
      </c>
      <c r="C8" s="9">
        <v>3</v>
      </c>
      <c r="D8" s="7">
        <v>4</v>
      </c>
      <c r="E8" s="9">
        <v>5</v>
      </c>
      <c r="F8" s="11">
        <v>6</v>
      </c>
      <c r="G8" s="11">
        <v>7</v>
      </c>
      <c r="H8" s="78">
        <v>8</v>
      </c>
      <c r="I8" s="71"/>
    </row>
    <row r="9" spans="1:9" ht="12.75">
      <c r="A9" s="5"/>
      <c r="B9" s="6"/>
      <c r="C9" s="7"/>
      <c r="D9" s="7"/>
      <c r="E9" s="7"/>
      <c r="F9" s="12"/>
      <c r="G9" s="67"/>
      <c r="H9" s="18"/>
      <c r="I9" s="72"/>
    </row>
    <row r="10" spans="1:9" ht="26.25" customHeight="1">
      <c r="A10" s="5" t="s">
        <v>4</v>
      </c>
      <c r="B10" s="6" t="s">
        <v>8</v>
      </c>
      <c r="C10" s="7"/>
      <c r="D10" s="7"/>
      <c r="E10" s="8" t="s">
        <v>7</v>
      </c>
      <c r="F10" s="12"/>
      <c r="G10" s="67"/>
      <c r="H10" s="18"/>
      <c r="I10" s="72"/>
    </row>
    <row r="11" spans="1:9" ht="24.75" customHeight="1">
      <c r="A11" s="6"/>
      <c r="B11" s="6"/>
      <c r="C11" s="9">
        <v>110</v>
      </c>
      <c r="D11" s="7"/>
      <c r="E11" s="14" t="s">
        <v>9</v>
      </c>
      <c r="F11" s="12"/>
      <c r="G11" s="67"/>
      <c r="H11" s="18"/>
      <c r="I11" s="72"/>
    </row>
    <row r="12" spans="1:9" ht="6" customHeight="1">
      <c r="A12" s="6"/>
      <c r="B12" s="6"/>
      <c r="C12" s="7"/>
      <c r="D12" s="7"/>
      <c r="E12" s="7"/>
      <c r="F12" s="12"/>
      <c r="G12" s="67"/>
      <c r="H12" s="18"/>
      <c r="I12" s="72"/>
    </row>
    <row r="13" spans="1:9" ht="12.75">
      <c r="A13" s="6"/>
      <c r="B13" s="6"/>
      <c r="C13" s="7"/>
      <c r="D13" s="7">
        <v>411</v>
      </c>
      <c r="E13" s="7" t="s">
        <v>10</v>
      </c>
      <c r="F13" s="12">
        <v>4806000</v>
      </c>
      <c r="G13" s="67">
        <v>4102000</v>
      </c>
      <c r="H13" s="18">
        <f>SUM(G13/F13*100)</f>
        <v>85.35164377861008</v>
      </c>
      <c r="I13" s="72"/>
    </row>
    <row r="14" spans="1:9" ht="12.75">
      <c r="A14" s="6"/>
      <c r="B14" s="6"/>
      <c r="C14" s="7"/>
      <c r="D14" s="7">
        <v>412</v>
      </c>
      <c r="E14" s="7" t="s">
        <v>11</v>
      </c>
      <c r="F14" s="12">
        <v>861000</v>
      </c>
      <c r="G14" s="67">
        <v>734000</v>
      </c>
      <c r="H14" s="18">
        <f aca="true" t="shared" si="0" ref="H14:H38">SUM(G14/F14*100)</f>
        <v>85.24970963995354</v>
      </c>
      <c r="I14" s="72"/>
    </row>
    <row r="15" spans="1:9" ht="12.75">
      <c r="A15" s="6"/>
      <c r="B15" s="6"/>
      <c r="C15" s="7"/>
      <c r="D15" s="7">
        <v>413</v>
      </c>
      <c r="E15" s="7" t="s">
        <v>12</v>
      </c>
      <c r="F15" s="12">
        <v>20000</v>
      </c>
      <c r="G15" s="67">
        <v>0</v>
      </c>
      <c r="H15" s="18">
        <f t="shared" si="0"/>
        <v>0</v>
      </c>
      <c r="I15" s="72"/>
    </row>
    <row r="16" spans="1:9" ht="12.75">
      <c r="A16" s="6"/>
      <c r="B16" s="6"/>
      <c r="C16" s="7"/>
      <c r="D16" s="7">
        <v>414</v>
      </c>
      <c r="E16" s="7" t="s">
        <v>30</v>
      </c>
      <c r="F16" s="12">
        <v>60000</v>
      </c>
      <c r="G16" s="67">
        <v>0</v>
      </c>
      <c r="H16" s="18">
        <f t="shared" si="0"/>
        <v>0</v>
      </c>
      <c r="I16" s="72"/>
    </row>
    <row r="17" spans="1:9" ht="12.75">
      <c r="A17" s="6"/>
      <c r="B17" s="6"/>
      <c r="C17" s="7"/>
      <c r="D17" s="7">
        <v>415</v>
      </c>
      <c r="E17" s="7" t="s">
        <v>13</v>
      </c>
      <c r="F17" s="12">
        <v>20000</v>
      </c>
      <c r="G17" s="67">
        <v>0</v>
      </c>
      <c r="H17" s="18">
        <f t="shared" si="0"/>
        <v>0</v>
      </c>
      <c r="I17" s="72"/>
    </row>
    <row r="18" spans="1:9" ht="12.75">
      <c r="A18" s="6"/>
      <c r="B18" s="6"/>
      <c r="C18" s="7"/>
      <c r="D18" s="7">
        <v>416</v>
      </c>
      <c r="E18" s="7" t="s">
        <v>71</v>
      </c>
      <c r="F18" s="12">
        <v>250000</v>
      </c>
      <c r="G18" s="67">
        <v>157000</v>
      </c>
      <c r="H18" s="18">
        <f t="shared" si="0"/>
        <v>62.8</v>
      </c>
      <c r="I18" s="72"/>
    </row>
    <row r="19" spans="1:9" ht="12.75">
      <c r="A19" s="6"/>
      <c r="B19" s="6"/>
      <c r="C19" s="7"/>
      <c r="D19" s="7">
        <v>417</v>
      </c>
      <c r="E19" s="7" t="s">
        <v>14</v>
      </c>
      <c r="F19" s="12">
        <v>390000</v>
      </c>
      <c r="G19" s="67">
        <v>368000</v>
      </c>
      <c r="H19" s="18">
        <f t="shared" si="0"/>
        <v>94.35897435897435</v>
      </c>
      <c r="I19" s="72"/>
    </row>
    <row r="20" spans="1:9" ht="12.75">
      <c r="A20" s="6"/>
      <c r="B20" s="6"/>
      <c r="C20" s="7"/>
      <c r="D20" s="7">
        <v>422</v>
      </c>
      <c r="E20" s="7" t="s">
        <v>15</v>
      </c>
      <c r="F20" s="12">
        <v>260000</v>
      </c>
      <c r="G20" s="67">
        <v>118000</v>
      </c>
      <c r="H20" s="18">
        <f t="shared" si="0"/>
        <v>45.38461538461539</v>
      </c>
      <c r="I20" s="72"/>
    </row>
    <row r="21" spans="1:9" ht="12.75">
      <c r="A21" s="6"/>
      <c r="B21" s="6"/>
      <c r="C21" s="7"/>
      <c r="D21" s="7">
        <v>423</v>
      </c>
      <c r="E21" s="7" t="s">
        <v>16</v>
      </c>
      <c r="F21" s="12">
        <v>3000000</v>
      </c>
      <c r="G21" s="67">
        <v>2473000</v>
      </c>
      <c r="H21" s="18">
        <f t="shared" si="0"/>
        <v>82.43333333333334</v>
      </c>
      <c r="I21" s="72"/>
    </row>
    <row r="22" spans="1:9" ht="12.75">
      <c r="A22" s="6"/>
      <c r="B22" s="6"/>
      <c r="C22" s="7"/>
      <c r="D22" s="7">
        <v>424</v>
      </c>
      <c r="E22" s="85" t="s">
        <v>17</v>
      </c>
      <c r="F22" s="12">
        <v>190000</v>
      </c>
      <c r="G22" s="67">
        <v>173000</v>
      </c>
      <c r="H22" s="18">
        <f t="shared" si="0"/>
        <v>91.05263157894737</v>
      </c>
      <c r="I22" s="72"/>
    </row>
    <row r="23" spans="1:9" ht="12.75">
      <c r="A23" s="6"/>
      <c r="B23" s="6"/>
      <c r="C23" s="7"/>
      <c r="D23" s="7">
        <v>426</v>
      </c>
      <c r="E23" s="85" t="s">
        <v>23</v>
      </c>
      <c r="F23" s="12">
        <v>51000</v>
      </c>
      <c r="G23" s="67">
        <v>50000</v>
      </c>
      <c r="H23" s="18">
        <f t="shared" si="0"/>
        <v>98.0392156862745</v>
      </c>
      <c r="I23" s="72"/>
    </row>
    <row r="24" spans="1:9" ht="12.75">
      <c r="A24" s="6"/>
      <c r="B24" s="6"/>
      <c r="C24" s="7"/>
      <c r="D24" s="7">
        <v>465</v>
      </c>
      <c r="E24" s="85" t="s">
        <v>360</v>
      </c>
      <c r="F24" s="12">
        <v>48000</v>
      </c>
      <c r="G24" s="67">
        <v>40000</v>
      </c>
      <c r="H24" s="18">
        <f t="shared" si="0"/>
        <v>83.33333333333334</v>
      </c>
      <c r="I24" s="72"/>
    </row>
    <row r="25" spans="1:9" ht="26.25" customHeight="1">
      <c r="A25" s="6"/>
      <c r="B25" s="6"/>
      <c r="C25" s="7"/>
      <c r="D25" s="7">
        <v>481</v>
      </c>
      <c r="E25" s="8" t="s">
        <v>373</v>
      </c>
      <c r="F25" s="12">
        <v>2800000</v>
      </c>
      <c r="G25" s="67">
        <v>2714000</v>
      </c>
      <c r="H25" s="18">
        <f t="shared" si="0"/>
        <v>96.92857142857143</v>
      </c>
      <c r="I25" s="72"/>
    </row>
    <row r="26" spans="1:9" ht="12.75">
      <c r="A26" s="6"/>
      <c r="B26" s="6"/>
      <c r="C26" s="7"/>
      <c r="D26" s="7">
        <v>499</v>
      </c>
      <c r="E26" s="7" t="s">
        <v>18</v>
      </c>
      <c r="F26" s="12"/>
      <c r="G26" s="67"/>
      <c r="H26" s="18"/>
      <c r="I26" s="72"/>
    </row>
    <row r="27" spans="1:9" ht="12.75">
      <c r="A27" s="6"/>
      <c r="B27" s="6"/>
      <c r="C27" s="7"/>
      <c r="D27" s="7"/>
      <c r="E27" s="7" t="s">
        <v>19</v>
      </c>
      <c r="F27" s="12">
        <v>1400000</v>
      </c>
      <c r="G27" s="67">
        <v>0</v>
      </c>
      <c r="H27" s="18">
        <f t="shared" si="0"/>
        <v>0</v>
      </c>
      <c r="I27" s="72"/>
    </row>
    <row r="28" spans="1:9" ht="12.75">
      <c r="A28" s="6"/>
      <c r="B28" s="6"/>
      <c r="C28" s="7"/>
      <c r="D28" s="7"/>
      <c r="E28" s="7" t="s">
        <v>20</v>
      </c>
      <c r="F28" s="12">
        <v>3750000</v>
      </c>
      <c r="G28" s="67">
        <v>0</v>
      </c>
      <c r="H28" s="18">
        <f t="shared" si="0"/>
        <v>0</v>
      </c>
      <c r="I28" s="72"/>
    </row>
    <row r="29" spans="1:9" ht="6" customHeight="1">
      <c r="A29" s="6"/>
      <c r="B29" s="6"/>
      <c r="C29" s="7"/>
      <c r="D29" s="7"/>
      <c r="E29" s="7"/>
      <c r="F29" s="12"/>
      <c r="G29" s="67"/>
      <c r="H29" s="18"/>
      <c r="I29" s="72"/>
    </row>
    <row r="30" spans="1:9" s="16" customFormat="1" ht="12.75">
      <c r="A30" s="81"/>
      <c r="B30" s="81"/>
      <c r="C30" s="13"/>
      <c r="D30" s="13"/>
      <c r="E30" s="13" t="s">
        <v>24</v>
      </c>
      <c r="F30" s="15">
        <f>SUM(F13:F28)</f>
        <v>17906000</v>
      </c>
      <c r="G30" s="68">
        <f>SUM(G13:G28)</f>
        <v>10929000</v>
      </c>
      <c r="H30" s="21">
        <f t="shared" si="0"/>
        <v>61.03540712610298</v>
      </c>
      <c r="I30" s="66"/>
    </row>
    <row r="31" spans="1:9" s="16" customFormat="1" ht="12.75">
      <c r="A31" s="81"/>
      <c r="B31" s="81"/>
      <c r="C31" s="13"/>
      <c r="D31" s="13"/>
      <c r="E31" s="13"/>
      <c r="F31" s="15"/>
      <c r="G31" s="68"/>
      <c r="H31" s="21"/>
      <c r="I31" s="66"/>
    </row>
    <row r="32" spans="1:9" s="16" customFormat="1" ht="12.75">
      <c r="A32" s="81"/>
      <c r="B32" s="81"/>
      <c r="C32" s="85">
        <v>630</v>
      </c>
      <c r="D32" s="13"/>
      <c r="E32" s="13" t="s">
        <v>68</v>
      </c>
      <c r="F32" s="15"/>
      <c r="G32" s="68"/>
      <c r="H32" s="21"/>
      <c r="I32" s="66"/>
    </row>
    <row r="33" spans="1:9" s="16" customFormat="1" ht="6" customHeight="1">
      <c r="A33" s="81"/>
      <c r="B33" s="81"/>
      <c r="C33" s="13"/>
      <c r="D33" s="13"/>
      <c r="E33" s="13"/>
      <c r="F33" s="15"/>
      <c r="G33" s="68"/>
      <c r="H33" s="21"/>
      <c r="I33" s="66"/>
    </row>
    <row r="34" spans="1:9" s="16" customFormat="1" ht="12.75">
      <c r="A34" s="81"/>
      <c r="B34" s="81"/>
      <c r="C34" s="13"/>
      <c r="D34" s="85">
        <v>451</v>
      </c>
      <c r="E34" s="85" t="s">
        <v>347</v>
      </c>
      <c r="F34" s="75">
        <v>2000000</v>
      </c>
      <c r="G34" s="86">
        <v>2000000</v>
      </c>
      <c r="H34" s="21">
        <f t="shared" si="0"/>
        <v>100</v>
      </c>
      <c r="I34" s="66"/>
    </row>
    <row r="35" spans="1:9" s="16" customFormat="1" ht="6.75" customHeight="1">
      <c r="A35" s="81"/>
      <c r="B35" s="81"/>
      <c r="C35" s="13"/>
      <c r="D35" s="85"/>
      <c r="E35" s="85"/>
      <c r="F35" s="15"/>
      <c r="G35" s="68"/>
      <c r="H35" s="21"/>
      <c r="I35" s="66"/>
    </row>
    <row r="36" spans="1:9" s="16" customFormat="1" ht="12.75">
      <c r="A36" s="81"/>
      <c r="B36" s="81"/>
      <c r="C36" s="13"/>
      <c r="D36" s="13"/>
      <c r="E36" s="13" t="s">
        <v>70</v>
      </c>
      <c r="F36" s="15">
        <f>SUM(F34:F35)</f>
        <v>2000000</v>
      </c>
      <c r="G36" s="68">
        <f>SUM(G34:G35)</f>
        <v>2000000</v>
      </c>
      <c r="H36" s="21">
        <f t="shared" si="0"/>
        <v>100</v>
      </c>
      <c r="I36" s="66"/>
    </row>
    <row r="37" spans="1:9" ht="9" customHeight="1">
      <c r="A37" s="6"/>
      <c r="B37" s="6"/>
      <c r="C37" s="7"/>
      <c r="D37" s="7"/>
      <c r="E37" s="7"/>
      <c r="F37" s="12"/>
      <c r="G37" s="67"/>
      <c r="H37" s="18"/>
      <c r="I37" s="72"/>
    </row>
    <row r="38" spans="1:9" ht="12.75">
      <c r="A38" s="6"/>
      <c r="B38" s="6"/>
      <c r="C38" s="7"/>
      <c r="D38" s="7"/>
      <c r="E38" s="13" t="s">
        <v>21</v>
      </c>
      <c r="F38" s="15">
        <f>SUM(F30+F36)</f>
        <v>19906000</v>
      </c>
      <c r="G38" s="68">
        <f>SUM(G30+G36)</f>
        <v>12929000</v>
      </c>
      <c r="H38" s="21">
        <f t="shared" si="0"/>
        <v>64.95026625138149</v>
      </c>
      <c r="I38" s="66"/>
    </row>
    <row r="39" spans="1:9" ht="17.25" customHeight="1">
      <c r="A39" s="65"/>
      <c r="B39" s="65"/>
      <c r="C39" s="34"/>
      <c r="D39" s="34"/>
      <c r="E39" s="61"/>
      <c r="F39" s="62"/>
      <c r="G39" s="62"/>
      <c r="H39" s="63"/>
      <c r="I39" s="66"/>
    </row>
    <row r="40" spans="1:9" ht="12.75">
      <c r="A40" s="6" t="s">
        <v>5</v>
      </c>
      <c r="B40" s="6" t="s">
        <v>25</v>
      </c>
      <c r="C40" s="7"/>
      <c r="D40" s="7"/>
      <c r="E40" s="7" t="s">
        <v>26</v>
      </c>
      <c r="F40" s="12"/>
      <c r="G40" s="67"/>
      <c r="H40" s="18"/>
      <c r="I40" s="72"/>
    </row>
    <row r="41" spans="1:9" ht="14.25" customHeight="1">
      <c r="A41" s="6"/>
      <c r="B41" s="6"/>
      <c r="C41" s="9">
        <v>130</v>
      </c>
      <c r="D41" s="7"/>
      <c r="E41" s="13" t="s">
        <v>27</v>
      </c>
      <c r="F41" s="12"/>
      <c r="G41" s="67"/>
      <c r="H41" s="18"/>
      <c r="I41" s="72"/>
    </row>
    <row r="42" spans="1:9" ht="6" customHeight="1">
      <c r="A42" s="6"/>
      <c r="B42" s="6"/>
      <c r="C42" s="7"/>
      <c r="D42" s="7"/>
      <c r="E42" s="7"/>
      <c r="F42" s="12"/>
      <c r="G42" s="67"/>
      <c r="H42" s="18"/>
      <c r="I42" s="72"/>
    </row>
    <row r="43" spans="1:9" ht="12.75">
      <c r="A43" s="6"/>
      <c r="B43" s="6"/>
      <c r="C43" s="7"/>
      <c r="D43" s="7">
        <v>411</v>
      </c>
      <c r="E43" s="7" t="s">
        <v>28</v>
      </c>
      <c r="F43" s="12">
        <v>30862000</v>
      </c>
      <c r="G43" s="67">
        <v>28723000</v>
      </c>
      <c r="H43" s="18">
        <f>SUM(G43/F43*100)</f>
        <v>93.06914652323245</v>
      </c>
      <c r="I43" s="72"/>
    </row>
    <row r="44" spans="1:9" ht="12.75">
      <c r="A44" s="6"/>
      <c r="B44" s="6"/>
      <c r="C44" s="7"/>
      <c r="D44" s="7">
        <v>412</v>
      </c>
      <c r="E44" s="7" t="s">
        <v>29</v>
      </c>
      <c r="F44" s="12">
        <v>5077000</v>
      </c>
      <c r="G44" s="67">
        <v>4959000</v>
      </c>
      <c r="H44" s="18">
        <f aca="true" t="shared" si="1" ref="H44:H81">SUM(G44/F44*100)</f>
        <v>97.67579279101832</v>
      </c>
      <c r="I44" s="72"/>
    </row>
    <row r="45" spans="1:9" ht="12.75">
      <c r="A45" s="6"/>
      <c r="B45" s="6"/>
      <c r="C45" s="7"/>
      <c r="D45" s="7">
        <v>413</v>
      </c>
      <c r="E45" s="7" t="s">
        <v>12</v>
      </c>
      <c r="F45" s="12">
        <v>440000</v>
      </c>
      <c r="G45" s="67">
        <v>434000</v>
      </c>
      <c r="H45" s="18">
        <f t="shared" si="1"/>
        <v>98.63636363636363</v>
      </c>
      <c r="I45" s="72"/>
    </row>
    <row r="46" spans="1:9" ht="12.75">
      <c r="A46" s="6"/>
      <c r="B46" s="6"/>
      <c r="C46" s="7"/>
      <c r="D46" s="7">
        <v>414</v>
      </c>
      <c r="E46" s="7" t="s">
        <v>30</v>
      </c>
      <c r="F46" s="12">
        <v>1200000</v>
      </c>
      <c r="G46" s="67">
        <v>931000</v>
      </c>
      <c r="H46" s="18">
        <v>0</v>
      </c>
      <c r="I46" s="72"/>
    </row>
    <row r="47" spans="1:9" ht="12.75">
      <c r="A47" s="6"/>
      <c r="B47" s="6"/>
      <c r="C47" s="7"/>
      <c r="D47" s="7">
        <v>415</v>
      </c>
      <c r="E47" s="7" t="s">
        <v>31</v>
      </c>
      <c r="F47" s="12">
        <v>1200000</v>
      </c>
      <c r="G47" s="67">
        <v>1159000</v>
      </c>
      <c r="H47" s="18">
        <f t="shared" si="1"/>
        <v>96.58333333333333</v>
      </c>
      <c r="I47" s="72"/>
    </row>
    <row r="48" spans="1:9" ht="12.75">
      <c r="A48" s="6"/>
      <c r="B48" s="6"/>
      <c r="C48" s="7"/>
      <c r="D48" s="7">
        <v>416</v>
      </c>
      <c r="E48" s="7" t="s">
        <v>32</v>
      </c>
      <c r="F48" s="12">
        <v>350000</v>
      </c>
      <c r="G48" s="67">
        <v>47000</v>
      </c>
      <c r="H48" s="18">
        <f t="shared" si="1"/>
        <v>13.428571428571429</v>
      </c>
      <c r="I48" s="72"/>
    </row>
    <row r="49" spans="1:9" ht="12.75">
      <c r="A49" s="6"/>
      <c r="B49" s="6"/>
      <c r="C49" s="7"/>
      <c r="D49" s="7">
        <v>421</v>
      </c>
      <c r="E49" s="7" t="s">
        <v>22</v>
      </c>
      <c r="F49" s="12">
        <v>4500000</v>
      </c>
      <c r="G49" s="67">
        <v>4187000</v>
      </c>
      <c r="H49" s="18">
        <f t="shared" si="1"/>
        <v>93.04444444444444</v>
      </c>
      <c r="I49" s="72"/>
    </row>
    <row r="50" spans="1:9" ht="12.75">
      <c r="A50" s="6"/>
      <c r="B50" s="6"/>
      <c r="C50" s="7"/>
      <c r="D50" s="7">
        <v>422</v>
      </c>
      <c r="E50" s="7" t="s">
        <v>15</v>
      </c>
      <c r="F50" s="12">
        <v>300000</v>
      </c>
      <c r="G50" s="67">
        <v>117000</v>
      </c>
      <c r="H50" s="18">
        <f t="shared" si="1"/>
        <v>39</v>
      </c>
      <c r="I50" s="72"/>
    </row>
    <row r="51" spans="1:9" ht="12.75">
      <c r="A51" s="6"/>
      <c r="B51" s="6"/>
      <c r="C51" s="7"/>
      <c r="D51" s="7">
        <v>423</v>
      </c>
      <c r="E51" s="7" t="s">
        <v>16</v>
      </c>
      <c r="F51" s="12">
        <v>5932000</v>
      </c>
      <c r="G51" s="67">
        <v>5753000</v>
      </c>
      <c r="H51" s="18">
        <f t="shared" si="1"/>
        <v>96.9824679703304</v>
      </c>
      <c r="I51" s="72"/>
    </row>
    <row r="52" spans="1:9" ht="12.75">
      <c r="A52" s="6"/>
      <c r="B52" s="6"/>
      <c r="C52" s="7"/>
      <c r="D52" s="7">
        <v>424</v>
      </c>
      <c r="E52" s="7" t="s">
        <v>17</v>
      </c>
      <c r="F52" s="12">
        <v>1400000</v>
      </c>
      <c r="G52" s="67">
        <v>1304000</v>
      </c>
      <c r="H52" s="18">
        <f t="shared" si="1"/>
        <v>93.14285714285714</v>
      </c>
      <c r="I52" s="72"/>
    </row>
    <row r="53" spans="1:9" ht="12.75">
      <c r="A53" s="6"/>
      <c r="B53" s="6"/>
      <c r="C53" s="7"/>
      <c r="D53" s="7">
        <v>425</v>
      </c>
      <c r="E53" s="7" t="s">
        <v>33</v>
      </c>
      <c r="F53" s="12">
        <v>5668000</v>
      </c>
      <c r="G53" s="67">
        <v>3221000</v>
      </c>
      <c r="H53" s="18">
        <f t="shared" si="1"/>
        <v>56.82780522230063</v>
      </c>
      <c r="I53" s="72"/>
    </row>
    <row r="54" spans="1:9" ht="12.75">
      <c r="A54" s="6"/>
      <c r="B54" s="6"/>
      <c r="C54" s="7"/>
      <c r="D54" s="7">
        <v>426</v>
      </c>
      <c r="E54" s="7" t="s">
        <v>23</v>
      </c>
      <c r="F54" s="12">
        <v>3000000</v>
      </c>
      <c r="G54" s="67">
        <v>2579000</v>
      </c>
      <c r="H54" s="18">
        <f t="shared" si="1"/>
        <v>85.96666666666667</v>
      </c>
      <c r="I54" s="72"/>
    </row>
    <row r="55" spans="1:9" ht="12.75">
      <c r="A55" s="6"/>
      <c r="B55" s="6"/>
      <c r="C55" s="7"/>
      <c r="D55" s="7">
        <v>441</v>
      </c>
      <c r="E55" s="7" t="s">
        <v>39</v>
      </c>
      <c r="F55" s="12">
        <v>2000</v>
      </c>
      <c r="G55" s="67">
        <v>0</v>
      </c>
      <c r="H55" s="18">
        <f t="shared" si="1"/>
        <v>0</v>
      </c>
      <c r="I55" s="72"/>
    </row>
    <row r="56" spans="1:9" ht="12.75">
      <c r="A56" s="6"/>
      <c r="B56" s="6"/>
      <c r="C56" s="7"/>
      <c r="D56" s="7">
        <v>465</v>
      </c>
      <c r="E56" s="7" t="s">
        <v>360</v>
      </c>
      <c r="F56" s="12">
        <v>250000</v>
      </c>
      <c r="G56" s="67">
        <v>218000</v>
      </c>
      <c r="H56" s="18">
        <f t="shared" si="1"/>
        <v>87.2</v>
      </c>
      <c r="I56" s="72"/>
    </row>
    <row r="57" spans="1:9" ht="12.75">
      <c r="A57" s="6"/>
      <c r="B57" s="6"/>
      <c r="C57" s="7"/>
      <c r="D57" s="7">
        <v>472</v>
      </c>
      <c r="E57" s="7" t="s">
        <v>276</v>
      </c>
      <c r="F57" s="12">
        <v>500000</v>
      </c>
      <c r="G57" s="67">
        <v>95000</v>
      </c>
      <c r="H57" s="18">
        <f t="shared" si="1"/>
        <v>19</v>
      </c>
      <c r="I57" s="72"/>
    </row>
    <row r="58" spans="1:9" ht="12.75">
      <c r="A58" s="6"/>
      <c r="B58" s="6"/>
      <c r="C58" s="7"/>
      <c r="D58" s="7">
        <v>482</v>
      </c>
      <c r="E58" s="7" t="s">
        <v>34</v>
      </c>
      <c r="F58" s="12">
        <v>200000</v>
      </c>
      <c r="G58" s="67">
        <v>184000</v>
      </c>
      <c r="H58" s="18">
        <f t="shared" si="1"/>
        <v>92</v>
      </c>
      <c r="I58" s="72"/>
    </row>
    <row r="59" spans="1:9" ht="12.75">
      <c r="A59" s="6"/>
      <c r="B59" s="6"/>
      <c r="C59" s="7"/>
      <c r="D59" s="7">
        <v>483</v>
      </c>
      <c r="E59" s="7" t="s">
        <v>304</v>
      </c>
      <c r="F59" s="12">
        <v>250000</v>
      </c>
      <c r="G59" s="67">
        <v>67000</v>
      </c>
      <c r="H59" s="18">
        <f t="shared" si="1"/>
        <v>26.8</v>
      </c>
      <c r="I59" s="72"/>
    </row>
    <row r="60" spans="1:9" ht="12.75">
      <c r="A60" s="6"/>
      <c r="B60" s="6"/>
      <c r="C60" s="7"/>
      <c r="D60" s="7">
        <v>485</v>
      </c>
      <c r="E60" s="7" t="s">
        <v>341</v>
      </c>
      <c r="F60" s="12">
        <v>100000</v>
      </c>
      <c r="G60" s="67">
        <v>30000</v>
      </c>
      <c r="H60" s="18">
        <v>0</v>
      </c>
      <c r="I60" s="72"/>
    </row>
    <row r="61" spans="1:9" ht="12.75">
      <c r="A61" s="6"/>
      <c r="B61" s="6"/>
      <c r="C61" s="7"/>
      <c r="D61" s="7">
        <v>511</v>
      </c>
      <c r="E61" s="7" t="s">
        <v>35</v>
      </c>
      <c r="F61" s="12">
        <v>16230000</v>
      </c>
      <c r="G61" s="67">
        <v>4461000</v>
      </c>
      <c r="H61" s="18">
        <f t="shared" si="1"/>
        <v>27.486136783733826</v>
      </c>
      <c r="I61" s="72"/>
    </row>
    <row r="62" spans="1:9" ht="12.75">
      <c r="A62" s="6"/>
      <c r="B62" s="6"/>
      <c r="C62" s="7"/>
      <c r="D62" s="7">
        <v>512</v>
      </c>
      <c r="E62" s="7" t="s">
        <v>36</v>
      </c>
      <c r="F62" s="12">
        <v>1899000</v>
      </c>
      <c r="G62" s="67">
        <v>915000</v>
      </c>
      <c r="H62" s="18">
        <f t="shared" si="1"/>
        <v>48.183254344391784</v>
      </c>
      <c r="I62" s="72"/>
    </row>
    <row r="63" spans="1:9" ht="12.75">
      <c r="A63" s="6"/>
      <c r="B63" s="6"/>
      <c r="C63" s="7"/>
      <c r="D63" s="7">
        <v>515</v>
      </c>
      <c r="E63" s="7" t="s">
        <v>342</v>
      </c>
      <c r="F63" s="12">
        <v>100000</v>
      </c>
      <c r="G63" s="67">
        <v>0</v>
      </c>
      <c r="H63" s="18">
        <f t="shared" si="1"/>
        <v>0</v>
      </c>
      <c r="I63" s="72"/>
    </row>
    <row r="64" spans="1:9" ht="12.75">
      <c r="A64" s="6"/>
      <c r="B64" s="6"/>
      <c r="C64" s="7"/>
      <c r="D64" s="7">
        <v>541</v>
      </c>
      <c r="E64" s="7" t="s">
        <v>58</v>
      </c>
      <c r="F64" s="12">
        <v>500000</v>
      </c>
      <c r="G64" s="67">
        <v>0</v>
      </c>
      <c r="H64" s="18">
        <f t="shared" si="1"/>
        <v>0</v>
      </c>
      <c r="I64" s="72"/>
    </row>
    <row r="65" spans="1:9" ht="7.5" customHeight="1">
      <c r="A65" s="6"/>
      <c r="B65" s="6"/>
      <c r="C65" s="7"/>
      <c r="D65" s="7"/>
      <c r="E65" s="7"/>
      <c r="F65" s="12"/>
      <c r="G65" s="67"/>
      <c r="H65" s="18"/>
      <c r="I65" s="72"/>
    </row>
    <row r="66" spans="1:9" ht="12.75">
      <c r="A66" s="6"/>
      <c r="B66" s="6"/>
      <c r="C66" s="7"/>
      <c r="D66" s="7"/>
      <c r="E66" s="13" t="s">
        <v>37</v>
      </c>
      <c r="F66" s="15">
        <f>SUM(F43:F64)</f>
        <v>79960000</v>
      </c>
      <c r="G66" s="15">
        <f>SUM(G43:G64)</f>
        <v>59384000</v>
      </c>
      <c r="H66" s="21">
        <f t="shared" si="1"/>
        <v>74.2671335667834</v>
      </c>
      <c r="I66" s="66"/>
    </row>
    <row r="67" spans="1:9" ht="12.75">
      <c r="A67" s="6"/>
      <c r="B67" s="6"/>
      <c r="C67" s="7"/>
      <c r="D67" s="7"/>
      <c r="E67" s="13"/>
      <c r="F67" s="15"/>
      <c r="G67" s="15"/>
      <c r="H67" s="21"/>
      <c r="I67" s="66"/>
    </row>
    <row r="68" spans="1:9" ht="12.75">
      <c r="A68" s="6"/>
      <c r="B68" s="6"/>
      <c r="C68" s="87" t="s">
        <v>348</v>
      </c>
      <c r="D68" s="7"/>
      <c r="E68" s="13" t="s">
        <v>349</v>
      </c>
      <c r="F68" s="15"/>
      <c r="G68" s="15"/>
      <c r="H68" s="21"/>
      <c r="I68" s="66"/>
    </row>
    <row r="69" spans="1:9" ht="6" customHeight="1">
      <c r="A69" s="6"/>
      <c r="B69" s="6"/>
      <c r="C69" s="7"/>
      <c r="D69" s="7"/>
      <c r="E69" s="13"/>
      <c r="F69" s="15"/>
      <c r="G69" s="15"/>
      <c r="H69" s="21"/>
      <c r="I69" s="66"/>
    </row>
    <row r="70" spans="1:9" ht="12.75">
      <c r="A70" s="6"/>
      <c r="B70" s="6"/>
      <c r="C70" s="7"/>
      <c r="D70" s="7">
        <v>472</v>
      </c>
      <c r="E70" s="85" t="s">
        <v>276</v>
      </c>
      <c r="F70" s="75">
        <v>1500000</v>
      </c>
      <c r="G70" s="75">
        <v>1167000</v>
      </c>
      <c r="H70" s="21">
        <f t="shared" si="1"/>
        <v>77.8</v>
      </c>
      <c r="I70" s="66"/>
    </row>
    <row r="71" spans="1:9" ht="6" customHeight="1">
      <c r="A71" s="6"/>
      <c r="B71" s="6"/>
      <c r="C71" s="7"/>
      <c r="D71" s="7"/>
      <c r="E71" s="13"/>
      <c r="F71" s="15"/>
      <c r="G71" s="15"/>
      <c r="H71" s="21"/>
      <c r="I71" s="66"/>
    </row>
    <row r="72" spans="1:9" ht="12.75">
      <c r="A72" s="6"/>
      <c r="B72" s="6"/>
      <c r="C72" s="7"/>
      <c r="D72" s="7"/>
      <c r="E72" s="13" t="s">
        <v>350</v>
      </c>
      <c r="F72" s="15">
        <f>SUM(F70:F71)</f>
        <v>1500000</v>
      </c>
      <c r="G72" s="15">
        <f>SUM(G70:G71)</f>
        <v>1167000</v>
      </c>
      <c r="H72" s="21">
        <f t="shared" si="1"/>
        <v>77.8</v>
      </c>
      <c r="I72" s="66"/>
    </row>
    <row r="73" spans="1:9" ht="12.75">
      <c r="A73" s="6"/>
      <c r="B73" s="6"/>
      <c r="C73" s="7"/>
      <c r="D73" s="7"/>
      <c r="E73" s="85"/>
      <c r="F73" s="15"/>
      <c r="G73" s="15"/>
      <c r="H73" s="21"/>
      <c r="I73" s="66"/>
    </row>
    <row r="74" spans="1:9" ht="27" customHeight="1">
      <c r="A74" s="6"/>
      <c r="B74" s="6"/>
      <c r="C74" s="7">
        <v>540</v>
      </c>
      <c r="D74" s="7"/>
      <c r="E74" s="88" t="s">
        <v>351</v>
      </c>
      <c r="F74" s="15"/>
      <c r="G74" s="15"/>
      <c r="H74" s="21"/>
      <c r="I74" s="66"/>
    </row>
    <row r="75" spans="1:9" ht="6.75" customHeight="1">
      <c r="A75" s="6"/>
      <c r="B75" s="6"/>
      <c r="C75" s="7"/>
      <c r="D75" s="7"/>
      <c r="E75" s="88"/>
      <c r="F75" s="15"/>
      <c r="G75" s="15"/>
      <c r="H75" s="21"/>
      <c r="I75" s="66"/>
    </row>
    <row r="76" spans="1:9" ht="12.75" customHeight="1">
      <c r="A76" s="6"/>
      <c r="B76" s="6"/>
      <c r="C76" s="7"/>
      <c r="D76" s="7">
        <v>423</v>
      </c>
      <c r="E76" s="74" t="s">
        <v>16</v>
      </c>
      <c r="F76" s="75">
        <v>650000</v>
      </c>
      <c r="G76" s="75">
        <v>591000</v>
      </c>
      <c r="H76" s="89">
        <f t="shared" si="1"/>
        <v>90.92307692307692</v>
      </c>
      <c r="I76" s="66"/>
    </row>
    <row r="77" spans="1:9" ht="12.75" customHeight="1">
      <c r="A77" s="6"/>
      <c r="B77" s="6"/>
      <c r="C77" s="7"/>
      <c r="D77" s="7">
        <v>424</v>
      </c>
      <c r="E77" s="74" t="s">
        <v>17</v>
      </c>
      <c r="F77" s="75">
        <v>200000</v>
      </c>
      <c r="G77" s="75">
        <v>63000</v>
      </c>
      <c r="H77" s="89">
        <f t="shared" si="1"/>
        <v>31.5</v>
      </c>
      <c r="I77" s="66"/>
    </row>
    <row r="78" spans="1:9" ht="6" customHeight="1">
      <c r="A78" s="6"/>
      <c r="B78" s="6"/>
      <c r="C78" s="7"/>
      <c r="D78" s="7"/>
      <c r="E78" s="74"/>
      <c r="F78" s="75"/>
      <c r="G78" s="75"/>
      <c r="H78" s="89"/>
      <c r="I78" s="66"/>
    </row>
    <row r="79" spans="1:9" ht="12.75">
      <c r="A79" s="6"/>
      <c r="B79" s="6"/>
      <c r="C79" s="7"/>
      <c r="D79" s="7"/>
      <c r="E79" s="13" t="s">
        <v>352</v>
      </c>
      <c r="F79" s="15">
        <f>SUM(F76:F78)</f>
        <v>850000</v>
      </c>
      <c r="G79" s="15">
        <f>SUM(G76:G78)</f>
        <v>654000</v>
      </c>
      <c r="H79" s="21">
        <f t="shared" si="1"/>
        <v>76.94117647058823</v>
      </c>
      <c r="I79" s="66"/>
    </row>
    <row r="80" spans="1:9" ht="9" customHeight="1">
      <c r="A80" s="6"/>
      <c r="B80" s="6"/>
      <c r="C80" s="7"/>
      <c r="D80" s="7"/>
      <c r="E80" s="13"/>
      <c r="F80" s="15"/>
      <c r="G80" s="15"/>
      <c r="H80" s="18"/>
      <c r="I80" s="66"/>
    </row>
    <row r="81" spans="1:9" s="16" customFormat="1" ht="12.75">
      <c r="A81" s="81"/>
      <c r="B81" s="81"/>
      <c r="C81" s="13"/>
      <c r="D81" s="13"/>
      <c r="E81" s="13" t="s">
        <v>311</v>
      </c>
      <c r="F81" s="15">
        <f>SUM(F66+F72+F79)</f>
        <v>82310000</v>
      </c>
      <c r="G81" s="15">
        <f>SUM(G66+G72+G79)</f>
        <v>61205000</v>
      </c>
      <c r="H81" s="21">
        <f t="shared" si="1"/>
        <v>74.35913011784716</v>
      </c>
      <c r="I81" s="66"/>
    </row>
    <row r="82" spans="1:9" s="16" customFormat="1" ht="18.75" customHeight="1">
      <c r="A82" s="80"/>
      <c r="B82" s="80"/>
      <c r="C82" s="61"/>
      <c r="D82" s="61"/>
      <c r="E82" s="61"/>
      <c r="F82" s="62"/>
      <c r="G82" s="62"/>
      <c r="H82" s="63"/>
      <c r="I82" s="66"/>
    </row>
    <row r="83" spans="1:9" s="16" customFormat="1" ht="25.5">
      <c r="A83" s="81"/>
      <c r="B83" s="81"/>
      <c r="C83" s="13"/>
      <c r="D83" s="13"/>
      <c r="E83" s="84" t="s">
        <v>312</v>
      </c>
      <c r="F83" s="15"/>
      <c r="G83" s="15"/>
      <c r="H83" s="21"/>
      <c r="I83" s="66"/>
    </row>
    <row r="84" spans="1:9" s="16" customFormat="1" ht="12.75">
      <c r="A84" s="81"/>
      <c r="B84" s="81"/>
      <c r="C84" s="22">
        <v>500</v>
      </c>
      <c r="D84" s="13"/>
      <c r="E84" s="13" t="s">
        <v>313</v>
      </c>
      <c r="F84" s="15"/>
      <c r="G84" s="15"/>
      <c r="H84" s="21"/>
      <c r="I84" s="66"/>
    </row>
    <row r="85" spans="1:9" s="16" customFormat="1" ht="6.75" customHeight="1">
      <c r="A85" s="81"/>
      <c r="B85" s="81"/>
      <c r="C85" s="13"/>
      <c r="D85" s="13"/>
      <c r="E85" s="13"/>
      <c r="F85" s="15"/>
      <c r="G85" s="15"/>
      <c r="H85" s="21"/>
      <c r="I85" s="66"/>
    </row>
    <row r="86" spans="1:9" s="16" customFormat="1" ht="12.75">
      <c r="A86" s="81"/>
      <c r="B86" s="81"/>
      <c r="C86" s="13"/>
      <c r="D86" s="22">
        <v>423</v>
      </c>
      <c r="E86" s="22" t="s">
        <v>16</v>
      </c>
      <c r="F86" s="38">
        <v>300000</v>
      </c>
      <c r="G86" s="38">
        <v>0</v>
      </c>
      <c r="H86" s="23">
        <f>SUM(G86/F86*100)</f>
        <v>0</v>
      </c>
      <c r="I86" s="66"/>
    </row>
    <row r="87" spans="1:9" s="16" customFormat="1" ht="12.75">
      <c r="A87" s="81"/>
      <c r="B87" s="81"/>
      <c r="C87" s="13"/>
      <c r="D87" s="22">
        <v>424</v>
      </c>
      <c r="E87" s="22" t="s">
        <v>17</v>
      </c>
      <c r="F87" s="38">
        <v>800000</v>
      </c>
      <c r="G87" s="38">
        <v>605000</v>
      </c>
      <c r="H87" s="23">
        <f>SUM(G87/F87*100)</f>
        <v>75.625</v>
      </c>
      <c r="I87" s="66"/>
    </row>
    <row r="88" spans="1:9" s="16" customFormat="1" ht="12.75">
      <c r="A88" s="81"/>
      <c r="B88" s="81"/>
      <c r="C88" s="13"/>
      <c r="D88" s="22">
        <v>451</v>
      </c>
      <c r="E88" s="22" t="s">
        <v>314</v>
      </c>
      <c r="F88" s="38">
        <v>200000</v>
      </c>
      <c r="G88" s="38">
        <v>193000</v>
      </c>
      <c r="H88" s="23">
        <f>SUM(G88/F88*100)</f>
        <v>96.5</v>
      </c>
      <c r="I88" s="66"/>
    </row>
    <row r="89" spans="1:9" s="16" customFormat="1" ht="12.75">
      <c r="A89" s="81"/>
      <c r="B89" s="81"/>
      <c r="C89" s="13"/>
      <c r="D89" s="22">
        <v>512</v>
      </c>
      <c r="E89" s="22" t="s">
        <v>340</v>
      </c>
      <c r="F89" s="38">
        <v>1950000</v>
      </c>
      <c r="G89" s="38">
        <v>816000</v>
      </c>
      <c r="H89" s="23">
        <f>SUM(G89/F89*100)</f>
        <v>41.84615384615385</v>
      </c>
      <c r="I89" s="66"/>
    </row>
    <row r="90" spans="1:9" s="16" customFormat="1" ht="6.75" customHeight="1">
      <c r="A90" s="81"/>
      <c r="B90" s="81"/>
      <c r="C90" s="13"/>
      <c r="D90" s="13"/>
      <c r="E90" s="13"/>
      <c r="F90" s="15"/>
      <c r="G90" s="15"/>
      <c r="H90" s="23"/>
      <c r="I90" s="66"/>
    </row>
    <row r="91" spans="1:9" s="16" customFormat="1" ht="12.75">
      <c r="A91" s="81"/>
      <c r="B91" s="81"/>
      <c r="C91" s="13"/>
      <c r="D91" s="13"/>
      <c r="E91" s="13" t="s">
        <v>315</v>
      </c>
      <c r="F91" s="15">
        <f>SUM(F86:F90)</f>
        <v>3250000</v>
      </c>
      <c r="G91" s="15">
        <f>SUM(G86:G90)</f>
        <v>1614000</v>
      </c>
      <c r="H91" s="21">
        <f>SUM(G91/F91*100)</f>
        <v>49.66153846153846</v>
      </c>
      <c r="I91" s="66"/>
    </row>
    <row r="92" spans="8:9" ht="18" customHeight="1">
      <c r="H92" s="36"/>
      <c r="I92" s="72"/>
    </row>
    <row r="93" spans="1:9" ht="25.5">
      <c r="A93" s="6"/>
      <c r="B93" s="6" t="s">
        <v>316</v>
      </c>
      <c r="C93" s="7"/>
      <c r="D93" s="7"/>
      <c r="E93" s="8" t="s">
        <v>277</v>
      </c>
      <c r="F93" s="12"/>
      <c r="G93" s="12"/>
      <c r="H93" s="18"/>
      <c r="I93" s="72"/>
    </row>
    <row r="94" spans="1:9" ht="12.75">
      <c r="A94" s="6"/>
      <c r="B94" s="6"/>
      <c r="C94" s="9">
        <v>620</v>
      </c>
      <c r="D94" s="7"/>
      <c r="E94" s="13" t="s">
        <v>278</v>
      </c>
      <c r="F94" s="12"/>
      <c r="G94" s="67"/>
      <c r="H94" s="18"/>
      <c r="I94" s="72"/>
    </row>
    <row r="95" spans="1:9" ht="6.75" customHeight="1">
      <c r="A95" s="6"/>
      <c r="B95" s="6"/>
      <c r="C95" s="9"/>
      <c r="D95" s="7"/>
      <c r="E95" s="13"/>
      <c r="F95" s="12"/>
      <c r="G95" s="67"/>
      <c r="H95" s="18"/>
      <c r="I95" s="72"/>
    </row>
    <row r="96" spans="1:9" ht="12.75">
      <c r="A96" s="6"/>
      <c r="B96" s="6"/>
      <c r="C96" s="9"/>
      <c r="D96" s="7">
        <v>411</v>
      </c>
      <c r="E96" s="22" t="s">
        <v>28</v>
      </c>
      <c r="F96" s="12">
        <v>5351000</v>
      </c>
      <c r="G96" s="67">
        <v>5161000</v>
      </c>
      <c r="H96" s="18">
        <f>SUM(G96/F96*100)</f>
        <v>96.44926182022053</v>
      </c>
      <c r="I96" s="72"/>
    </row>
    <row r="97" spans="1:9" ht="12.75">
      <c r="A97" s="6"/>
      <c r="B97" s="6"/>
      <c r="C97" s="9"/>
      <c r="D97" s="7">
        <v>412</v>
      </c>
      <c r="E97" s="22" t="s">
        <v>11</v>
      </c>
      <c r="F97" s="12">
        <v>958000</v>
      </c>
      <c r="G97" s="67">
        <v>924000</v>
      </c>
      <c r="H97" s="18">
        <f aca="true" t="shared" si="2" ref="H97:H114">SUM(G97/F97*100)</f>
        <v>96.4509394572025</v>
      </c>
      <c r="I97" s="72"/>
    </row>
    <row r="98" spans="1:9" ht="12.75">
      <c r="A98" s="6"/>
      <c r="B98" s="6"/>
      <c r="C98" s="9"/>
      <c r="D98" s="7">
        <v>414</v>
      </c>
      <c r="E98" s="22" t="s">
        <v>30</v>
      </c>
      <c r="F98" s="12">
        <v>100000</v>
      </c>
      <c r="G98" s="67">
        <v>0</v>
      </c>
      <c r="H98" s="18">
        <f t="shared" si="2"/>
        <v>0</v>
      </c>
      <c r="I98" s="72"/>
    </row>
    <row r="99" spans="1:9" ht="12.75">
      <c r="A99" s="6"/>
      <c r="B99" s="6"/>
      <c r="C99" s="9"/>
      <c r="D99" s="7">
        <v>415</v>
      </c>
      <c r="E99" s="22" t="s">
        <v>31</v>
      </c>
      <c r="F99" s="12">
        <v>700000</v>
      </c>
      <c r="G99" s="67">
        <v>489000</v>
      </c>
      <c r="H99" s="18">
        <f t="shared" si="2"/>
        <v>69.85714285714286</v>
      </c>
      <c r="I99" s="72"/>
    </row>
    <row r="100" spans="1:9" ht="12.75">
      <c r="A100" s="6"/>
      <c r="B100" s="6"/>
      <c r="C100" s="7"/>
      <c r="D100" s="7">
        <v>416</v>
      </c>
      <c r="E100" s="22" t="s">
        <v>284</v>
      </c>
      <c r="F100" s="12">
        <v>150000</v>
      </c>
      <c r="G100" s="67">
        <v>0</v>
      </c>
      <c r="H100" s="18">
        <f t="shared" si="2"/>
        <v>0</v>
      </c>
      <c r="I100" s="72"/>
    </row>
    <row r="101" spans="1:9" ht="12.75">
      <c r="A101" s="6"/>
      <c r="B101" s="6"/>
      <c r="C101" s="7"/>
      <c r="D101" s="7">
        <v>421</v>
      </c>
      <c r="E101" s="7" t="s">
        <v>38</v>
      </c>
      <c r="F101" s="12">
        <v>800000</v>
      </c>
      <c r="G101" s="67">
        <v>688000</v>
      </c>
      <c r="H101" s="18">
        <f t="shared" si="2"/>
        <v>86</v>
      </c>
      <c r="I101" s="72"/>
    </row>
    <row r="102" spans="1:9" ht="12.75">
      <c r="A102" s="6"/>
      <c r="B102" s="6"/>
      <c r="C102" s="7"/>
      <c r="D102" s="7">
        <v>422</v>
      </c>
      <c r="E102" s="7" t="s">
        <v>15</v>
      </c>
      <c r="F102" s="12">
        <v>50000</v>
      </c>
      <c r="G102" s="67">
        <v>5000</v>
      </c>
      <c r="H102" s="18">
        <f t="shared" si="2"/>
        <v>10</v>
      </c>
      <c r="I102" s="72"/>
    </row>
    <row r="103" spans="1:9" ht="12.75">
      <c r="A103" s="6"/>
      <c r="B103" s="6"/>
      <c r="C103" s="7"/>
      <c r="D103" s="7">
        <v>423</v>
      </c>
      <c r="E103" s="7" t="s">
        <v>16</v>
      </c>
      <c r="F103" s="12">
        <v>2700000</v>
      </c>
      <c r="G103" s="67">
        <v>1991000</v>
      </c>
      <c r="H103" s="18">
        <f t="shared" si="2"/>
        <v>73.74074074074073</v>
      </c>
      <c r="I103" s="72"/>
    </row>
    <row r="104" spans="1:9" ht="12.75">
      <c r="A104" s="6"/>
      <c r="B104" s="6"/>
      <c r="C104" s="7"/>
      <c r="D104" s="7">
        <v>424</v>
      </c>
      <c r="E104" s="7" t="s">
        <v>17</v>
      </c>
      <c r="F104" s="12">
        <v>2400000</v>
      </c>
      <c r="G104" s="67">
        <v>515000</v>
      </c>
      <c r="H104" s="18">
        <f t="shared" si="2"/>
        <v>21.458333333333332</v>
      </c>
      <c r="I104" s="72"/>
    </row>
    <row r="105" spans="1:9" ht="12.75">
      <c r="A105" s="6"/>
      <c r="B105" s="6"/>
      <c r="C105" s="7"/>
      <c r="D105" s="7">
        <v>425</v>
      </c>
      <c r="E105" s="7" t="s">
        <v>33</v>
      </c>
      <c r="F105" s="12">
        <v>4440000</v>
      </c>
      <c r="G105" s="67">
        <v>2746000</v>
      </c>
      <c r="H105" s="18">
        <f t="shared" si="2"/>
        <v>61.846846846846844</v>
      </c>
      <c r="I105" s="72"/>
    </row>
    <row r="106" spans="1:9" ht="12.75">
      <c r="A106" s="6"/>
      <c r="B106" s="6"/>
      <c r="C106" s="7"/>
      <c r="D106" s="7">
        <v>426</v>
      </c>
      <c r="E106" s="7" t="s">
        <v>23</v>
      </c>
      <c r="F106" s="12">
        <v>10000000</v>
      </c>
      <c r="G106" s="67">
        <v>6917000</v>
      </c>
      <c r="H106" s="18">
        <f t="shared" si="2"/>
        <v>69.17</v>
      </c>
      <c r="I106" s="72"/>
    </row>
    <row r="107" spans="1:9" ht="12.75">
      <c r="A107" s="6"/>
      <c r="B107" s="6"/>
      <c r="C107" s="7"/>
      <c r="D107" s="7">
        <v>441</v>
      </c>
      <c r="E107" s="7" t="s">
        <v>339</v>
      </c>
      <c r="F107" s="12">
        <v>0</v>
      </c>
      <c r="G107" s="67">
        <v>0</v>
      </c>
      <c r="H107" s="18" t="e">
        <f t="shared" si="2"/>
        <v>#DIV/0!</v>
      </c>
      <c r="I107" s="72"/>
    </row>
    <row r="108" spans="1:9" ht="12.75">
      <c r="A108" s="6"/>
      <c r="B108" s="6"/>
      <c r="C108" s="7"/>
      <c r="D108" s="7">
        <v>465</v>
      </c>
      <c r="E108" s="7" t="s">
        <v>360</v>
      </c>
      <c r="F108" s="12">
        <v>55000</v>
      </c>
      <c r="G108" s="67">
        <v>37000</v>
      </c>
      <c r="H108" s="18">
        <f t="shared" si="2"/>
        <v>67.27272727272727</v>
      </c>
      <c r="I108" s="72"/>
    </row>
    <row r="109" spans="1:9" ht="12.75">
      <c r="A109" s="6"/>
      <c r="B109" s="6"/>
      <c r="C109" s="7"/>
      <c r="D109" s="7">
        <v>482</v>
      </c>
      <c r="E109" s="7" t="s">
        <v>40</v>
      </c>
      <c r="F109" s="12">
        <v>300000</v>
      </c>
      <c r="G109" s="67">
        <v>236000</v>
      </c>
      <c r="H109" s="18">
        <f t="shared" si="2"/>
        <v>78.66666666666666</v>
      </c>
      <c r="I109" s="72"/>
    </row>
    <row r="110" spans="1:9" ht="12.75">
      <c r="A110" s="6"/>
      <c r="B110" s="6"/>
      <c r="C110" s="7"/>
      <c r="D110" s="7">
        <v>483</v>
      </c>
      <c r="E110" s="7" t="s">
        <v>41</v>
      </c>
      <c r="F110" s="12">
        <v>500000</v>
      </c>
      <c r="G110" s="67">
        <v>92000</v>
      </c>
      <c r="H110" s="18">
        <f t="shared" si="2"/>
        <v>18.4</v>
      </c>
      <c r="I110" s="72"/>
    </row>
    <row r="111" spans="1:9" ht="25.5">
      <c r="A111" s="6"/>
      <c r="B111" s="6"/>
      <c r="C111" s="7"/>
      <c r="D111" s="7">
        <v>485</v>
      </c>
      <c r="E111" s="8" t="s">
        <v>291</v>
      </c>
      <c r="F111" s="12">
        <v>500000</v>
      </c>
      <c r="G111" s="67">
        <v>200000</v>
      </c>
      <c r="H111" s="18">
        <f t="shared" si="2"/>
        <v>40</v>
      </c>
      <c r="I111" s="72"/>
    </row>
    <row r="112" spans="1:9" ht="12.75">
      <c r="A112" s="6"/>
      <c r="B112" s="6"/>
      <c r="C112" s="7"/>
      <c r="D112" s="7">
        <v>511</v>
      </c>
      <c r="E112" s="7" t="s">
        <v>35</v>
      </c>
      <c r="F112" s="12">
        <v>24660000</v>
      </c>
      <c r="G112" s="67">
        <v>18267000</v>
      </c>
      <c r="H112" s="18">
        <f t="shared" si="2"/>
        <v>74.07542579075425</v>
      </c>
      <c r="I112" s="72"/>
    </row>
    <row r="113" spans="1:9" ht="12.75">
      <c r="A113" s="6"/>
      <c r="B113" s="6"/>
      <c r="C113" s="7"/>
      <c r="D113" s="7">
        <v>512</v>
      </c>
      <c r="E113" s="7" t="s">
        <v>36</v>
      </c>
      <c r="F113" s="12">
        <v>5040000</v>
      </c>
      <c r="G113" s="67">
        <v>327000</v>
      </c>
      <c r="H113" s="18">
        <f t="shared" si="2"/>
        <v>6.488095238095239</v>
      </c>
      <c r="I113" s="72"/>
    </row>
    <row r="114" spans="1:9" ht="12.75">
      <c r="A114" s="6"/>
      <c r="B114" s="6"/>
      <c r="C114" s="7"/>
      <c r="D114" s="7">
        <v>513</v>
      </c>
      <c r="E114" s="7" t="s">
        <v>310</v>
      </c>
      <c r="F114" s="12">
        <v>1000000</v>
      </c>
      <c r="G114" s="67">
        <v>918000</v>
      </c>
      <c r="H114" s="18">
        <f t="shared" si="2"/>
        <v>91.8</v>
      </c>
      <c r="I114" s="72"/>
    </row>
    <row r="115" spans="1:9" ht="6.75" customHeight="1">
      <c r="A115" s="6"/>
      <c r="B115" s="6"/>
      <c r="C115" s="7"/>
      <c r="D115" s="7"/>
      <c r="E115" s="7"/>
      <c r="F115" s="12"/>
      <c r="G115" s="67"/>
      <c r="H115" s="18"/>
      <c r="I115" s="72"/>
    </row>
    <row r="116" spans="1:9" ht="12.75">
      <c r="A116" s="6"/>
      <c r="B116" s="6"/>
      <c r="C116" s="7"/>
      <c r="D116" s="7"/>
      <c r="E116" s="13" t="s">
        <v>280</v>
      </c>
      <c r="F116" s="15">
        <f>SUM(F96:F114)</f>
        <v>59704000</v>
      </c>
      <c r="G116" s="68">
        <f>SUM(G96:G114)</f>
        <v>39513000</v>
      </c>
      <c r="H116" s="21">
        <f>SUM(G116/F116*100)</f>
        <v>66.18149537719415</v>
      </c>
      <c r="I116" s="66"/>
    </row>
    <row r="117" spans="1:9" ht="12.75">
      <c r="A117" s="6"/>
      <c r="B117" s="6"/>
      <c r="C117" s="7"/>
      <c r="D117" s="7"/>
      <c r="E117" s="7"/>
      <c r="F117" s="15"/>
      <c r="G117" s="68"/>
      <c r="H117" s="21"/>
      <c r="I117" s="66"/>
    </row>
    <row r="118" spans="1:9" ht="12.75">
      <c r="A118" s="6"/>
      <c r="B118" s="6"/>
      <c r="C118" s="9">
        <v>630</v>
      </c>
      <c r="D118" s="7"/>
      <c r="E118" s="90" t="s">
        <v>68</v>
      </c>
      <c r="F118" s="15"/>
      <c r="G118" s="68"/>
      <c r="H118" s="21"/>
      <c r="I118" s="66"/>
    </row>
    <row r="119" spans="1:9" ht="6.75" customHeight="1">
      <c r="A119" s="6"/>
      <c r="B119" s="6"/>
      <c r="C119" s="7"/>
      <c r="D119" s="7"/>
      <c r="E119" s="7"/>
      <c r="F119" s="15"/>
      <c r="G119" s="68"/>
      <c r="H119" s="21"/>
      <c r="I119" s="66"/>
    </row>
    <row r="120" spans="1:9" ht="12.75">
      <c r="A120" s="6"/>
      <c r="B120" s="6"/>
      <c r="C120" s="7"/>
      <c r="D120" s="7">
        <v>511</v>
      </c>
      <c r="E120" s="85" t="s">
        <v>355</v>
      </c>
      <c r="F120" s="75">
        <v>6500000</v>
      </c>
      <c r="G120" s="86">
        <v>6434000</v>
      </c>
      <c r="H120" s="21">
        <f>SUM(G120/F120*100)</f>
        <v>98.98461538461538</v>
      </c>
      <c r="I120" s="66"/>
    </row>
    <row r="121" spans="1:9" ht="6.75" customHeight="1">
      <c r="A121" s="6"/>
      <c r="B121" s="6"/>
      <c r="C121" s="7"/>
      <c r="D121" s="7"/>
      <c r="E121" s="7"/>
      <c r="F121" s="15"/>
      <c r="G121" s="68"/>
      <c r="H121" s="21"/>
      <c r="I121" s="66"/>
    </row>
    <row r="122" spans="1:9" ht="12.75">
      <c r="A122" s="6"/>
      <c r="B122" s="6"/>
      <c r="C122" s="7"/>
      <c r="D122" s="7"/>
      <c r="E122" s="90" t="s">
        <v>70</v>
      </c>
      <c r="F122" s="15">
        <f>SUM(F120:F121)</f>
        <v>6500000</v>
      </c>
      <c r="G122" s="68">
        <f>SUM(G120:G121)</f>
        <v>6434000</v>
      </c>
      <c r="H122" s="21">
        <f>SUM(G122/F122*100)</f>
        <v>98.98461538461538</v>
      </c>
      <c r="I122" s="66"/>
    </row>
    <row r="123" spans="1:9" ht="12.75">
      <c r="A123" s="6"/>
      <c r="B123" s="6"/>
      <c r="C123" s="7"/>
      <c r="D123" s="7"/>
      <c r="E123" s="7"/>
      <c r="F123" s="15"/>
      <c r="G123" s="68"/>
      <c r="H123" s="21"/>
      <c r="I123" s="66"/>
    </row>
    <row r="124" spans="1:9" ht="12.75">
      <c r="A124" s="6"/>
      <c r="B124" s="6"/>
      <c r="C124" s="9">
        <v>640</v>
      </c>
      <c r="D124" s="7"/>
      <c r="E124" s="13" t="s">
        <v>356</v>
      </c>
      <c r="F124" s="15"/>
      <c r="G124" s="68"/>
      <c r="H124" s="21"/>
      <c r="I124" s="66"/>
    </row>
    <row r="125" spans="1:9" ht="7.5" customHeight="1">
      <c r="A125" s="6"/>
      <c r="B125" s="6"/>
      <c r="C125" s="7"/>
      <c r="D125" s="7"/>
      <c r="E125" s="7"/>
      <c r="F125" s="15"/>
      <c r="G125" s="68"/>
      <c r="H125" s="21"/>
      <c r="I125" s="66"/>
    </row>
    <row r="126" spans="1:9" ht="12.75">
      <c r="A126" s="6"/>
      <c r="B126" s="6"/>
      <c r="C126" s="7"/>
      <c r="D126" s="7">
        <v>421</v>
      </c>
      <c r="E126" s="85" t="s">
        <v>22</v>
      </c>
      <c r="F126" s="75">
        <v>4700000</v>
      </c>
      <c r="G126" s="86">
        <v>4624000</v>
      </c>
      <c r="H126" s="21">
        <f>SUM(G126/F126*100)</f>
        <v>98.38297872340426</v>
      </c>
      <c r="I126" s="66"/>
    </row>
    <row r="127" spans="1:9" ht="6" customHeight="1">
      <c r="A127" s="6"/>
      <c r="B127" s="6"/>
      <c r="C127" s="7"/>
      <c r="D127" s="7"/>
      <c r="E127" s="7"/>
      <c r="F127" s="15"/>
      <c r="G127" s="68"/>
      <c r="H127" s="21"/>
      <c r="I127" s="66"/>
    </row>
    <row r="128" spans="1:9" ht="12.75">
      <c r="A128" s="6"/>
      <c r="B128" s="6"/>
      <c r="C128" s="7"/>
      <c r="D128" s="7"/>
      <c r="E128" s="90" t="s">
        <v>357</v>
      </c>
      <c r="F128" s="15">
        <f>SUM(F126:F127)</f>
        <v>4700000</v>
      </c>
      <c r="G128" s="68">
        <f>SUM(G126:G127)</f>
        <v>4624000</v>
      </c>
      <c r="H128" s="21">
        <f>SUM(G128/F128*100)</f>
        <v>98.38297872340426</v>
      </c>
      <c r="I128" s="66"/>
    </row>
    <row r="129" spans="1:9" ht="12.75">
      <c r="A129" s="6"/>
      <c r="B129" s="6"/>
      <c r="C129" s="7"/>
      <c r="D129" s="7"/>
      <c r="E129" s="90"/>
      <c r="F129" s="15"/>
      <c r="G129" s="68"/>
      <c r="H129" s="21"/>
      <c r="I129" s="66"/>
    </row>
    <row r="130" spans="1:9" ht="25.5">
      <c r="A130" s="6"/>
      <c r="B130" s="6"/>
      <c r="C130" s="9">
        <v>660</v>
      </c>
      <c r="D130" s="7"/>
      <c r="E130" s="88" t="s">
        <v>358</v>
      </c>
      <c r="F130" s="15"/>
      <c r="G130" s="68"/>
      <c r="H130" s="21"/>
      <c r="I130" s="66"/>
    </row>
    <row r="131" spans="1:9" ht="7.5" customHeight="1">
      <c r="A131" s="6"/>
      <c r="B131" s="6"/>
      <c r="C131" s="7"/>
      <c r="D131" s="7"/>
      <c r="E131" s="90"/>
      <c r="F131" s="15"/>
      <c r="G131" s="68"/>
      <c r="H131" s="21"/>
      <c r="I131" s="66"/>
    </row>
    <row r="132" spans="1:9" ht="12.75">
      <c r="A132" s="6"/>
      <c r="B132" s="6"/>
      <c r="C132" s="7"/>
      <c r="D132" s="7">
        <v>421</v>
      </c>
      <c r="E132" s="85" t="s">
        <v>22</v>
      </c>
      <c r="F132" s="75">
        <v>2500000</v>
      </c>
      <c r="G132" s="86">
        <v>2160000</v>
      </c>
      <c r="H132" s="21">
        <f>SUM(G132/F132*100)</f>
        <v>86.4</v>
      </c>
      <c r="I132" s="66"/>
    </row>
    <row r="133" spans="1:9" ht="6.75" customHeight="1">
      <c r="A133" s="6"/>
      <c r="B133" s="6"/>
      <c r="C133" s="7"/>
      <c r="D133" s="7"/>
      <c r="E133" s="85"/>
      <c r="F133" s="75"/>
      <c r="G133" s="86"/>
      <c r="H133" s="21"/>
      <c r="I133" s="66"/>
    </row>
    <row r="134" spans="1:9" ht="12.75">
      <c r="A134" s="6"/>
      <c r="B134" s="6"/>
      <c r="C134" s="7"/>
      <c r="D134" s="7"/>
      <c r="E134" s="90" t="s">
        <v>359</v>
      </c>
      <c r="F134" s="15">
        <f>SUM(F132:F133)</f>
        <v>2500000</v>
      </c>
      <c r="G134" s="68">
        <f>SUM(G132:G133)</f>
        <v>2160000</v>
      </c>
      <c r="H134" s="21">
        <f>SUM(G134/F134*100)</f>
        <v>86.4</v>
      </c>
      <c r="I134" s="66"/>
    </row>
    <row r="135" spans="1:9" ht="12.75">
      <c r="A135" s="6"/>
      <c r="B135" s="6"/>
      <c r="C135" s="7"/>
      <c r="D135" s="7"/>
      <c r="E135" s="7"/>
      <c r="F135" s="12"/>
      <c r="G135" s="67"/>
      <c r="H135" s="21"/>
      <c r="I135" s="72"/>
    </row>
    <row r="136" spans="1:9" ht="12.75">
      <c r="A136" s="6"/>
      <c r="B136" s="6"/>
      <c r="C136" s="7"/>
      <c r="D136" s="7"/>
      <c r="E136" s="13" t="s">
        <v>317</v>
      </c>
      <c r="F136" s="15">
        <f>SUM(F116+F122+F128+F134)</f>
        <v>73404000</v>
      </c>
      <c r="G136" s="15">
        <f>SUM(G116+G122+G128+G134)</f>
        <v>52731000</v>
      </c>
      <c r="H136" s="21">
        <f>SUM(G136/F136*100)</f>
        <v>71.83668464933791</v>
      </c>
      <c r="I136" s="66"/>
    </row>
    <row r="137" spans="2:9" ht="26.25" customHeight="1">
      <c r="B137" s="65"/>
      <c r="C137" s="34"/>
      <c r="D137" s="34"/>
      <c r="E137" s="34"/>
      <c r="F137" s="35"/>
      <c r="G137" s="35"/>
      <c r="H137" s="36"/>
      <c r="I137" s="72"/>
    </row>
    <row r="138" spans="1:9" ht="12.75">
      <c r="A138" s="6"/>
      <c r="B138" s="6"/>
      <c r="C138" s="7"/>
      <c r="D138" s="7"/>
      <c r="E138" s="7" t="s">
        <v>42</v>
      </c>
      <c r="F138" s="12"/>
      <c r="G138" s="12"/>
      <c r="H138" s="18"/>
      <c r="I138" s="72"/>
    </row>
    <row r="139" spans="1:9" ht="12.75">
      <c r="A139" s="6"/>
      <c r="B139" s="6"/>
      <c r="C139" s="9">
        <v>912</v>
      </c>
      <c r="D139" s="7"/>
      <c r="E139" s="13" t="s">
        <v>179</v>
      </c>
      <c r="F139" s="12"/>
      <c r="G139" s="12"/>
      <c r="H139" s="18"/>
      <c r="I139" s="72"/>
    </row>
    <row r="140" spans="1:9" ht="7.5" customHeight="1">
      <c r="A140" s="6"/>
      <c r="B140" s="6"/>
      <c r="C140" s="7"/>
      <c r="D140" s="7"/>
      <c r="E140" s="7"/>
      <c r="F140" s="12"/>
      <c r="G140" s="67"/>
      <c r="H140" s="18"/>
      <c r="I140" s="72"/>
    </row>
    <row r="141" spans="1:9" ht="12.75">
      <c r="A141" s="6"/>
      <c r="B141" s="6"/>
      <c r="C141" s="7"/>
      <c r="D141" s="7"/>
      <c r="E141" s="7" t="s">
        <v>43</v>
      </c>
      <c r="F141" s="12"/>
      <c r="G141" s="67"/>
      <c r="H141" s="18"/>
      <c r="I141" s="72"/>
    </row>
    <row r="142" spans="1:9" ht="5.25" customHeight="1">
      <c r="A142" s="6"/>
      <c r="B142" s="6"/>
      <c r="C142" s="7"/>
      <c r="D142" s="7"/>
      <c r="E142" s="7"/>
      <c r="F142" s="12"/>
      <c r="G142" s="67"/>
      <c r="H142" s="18"/>
      <c r="I142" s="72"/>
    </row>
    <row r="143" spans="1:9" ht="12.75">
      <c r="A143" s="6"/>
      <c r="B143" s="6"/>
      <c r="C143" s="7"/>
      <c r="D143" s="7">
        <v>463</v>
      </c>
      <c r="E143" s="7" t="s">
        <v>47</v>
      </c>
      <c r="F143" s="12">
        <v>15165000</v>
      </c>
      <c r="G143" s="67">
        <v>14377000</v>
      </c>
      <c r="H143" s="18">
        <f>G143/F143*100</f>
        <v>94.80382459610946</v>
      </c>
      <c r="I143" s="72"/>
    </row>
    <row r="144" spans="1:9" ht="12" customHeight="1">
      <c r="A144" s="6"/>
      <c r="B144" s="6"/>
      <c r="C144" s="7"/>
      <c r="D144" s="7"/>
      <c r="E144" s="7"/>
      <c r="F144" s="12"/>
      <c r="G144" s="67"/>
      <c r="H144" s="21"/>
      <c r="I144" s="72"/>
    </row>
    <row r="145" spans="1:9" ht="12.75">
      <c r="A145" s="6"/>
      <c r="B145" s="6"/>
      <c r="C145" s="7"/>
      <c r="D145" s="7"/>
      <c r="E145" s="7" t="s">
        <v>301</v>
      </c>
      <c r="F145" s="12"/>
      <c r="G145" s="67"/>
      <c r="H145" s="21"/>
      <c r="I145" s="72"/>
    </row>
    <row r="146" spans="1:9" ht="4.5" customHeight="1">
      <c r="A146" s="6"/>
      <c r="B146" s="6"/>
      <c r="C146" s="7"/>
      <c r="D146" s="7"/>
      <c r="E146" s="7"/>
      <c r="F146" s="12"/>
      <c r="G146" s="67"/>
      <c r="H146" s="21"/>
      <c r="I146" s="72"/>
    </row>
    <row r="147" spans="1:9" ht="12.75">
      <c r="A147" s="6"/>
      <c r="B147" s="6"/>
      <c r="C147" s="7"/>
      <c r="D147" s="7">
        <v>463</v>
      </c>
      <c r="E147" s="7" t="s">
        <v>47</v>
      </c>
      <c r="F147" s="12">
        <v>750000</v>
      </c>
      <c r="G147" s="67">
        <v>697000</v>
      </c>
      <c r="H147" s="23">
        <f>SUM(G147/F147*100)</f>
        <v>92.93333333333334</v>
      </c>
      <c r="I147" s="72"/>
    </row>
    <row r="148" spans="1:9" ht="12" customHeight="1">
      <c r="A148" s="6"/>
      <c r="B148" s="6"/>
      <c r="C148" s="7"/>
      <c r="D148" s="7"/>
      <c r="E148" s="7"/>
      <c r="F148" s="12"/>
      <c r="G148" s="67"/>
      <c r="H148" s="18"/>
      <c r="I148" s="72"/>
    </row>
    <row r="149" spans="1:9" ht="12.75">
      <c r="A149" s="6"/>
      <c r="B149" s="6"/>
      <c r="C149" s="7"/>
      <c r="D149" s="7"/>
      <c r="E149" s="7" t="s">
        <v>45</v>
      </c>
      <c r="F149" s="12"/>
      <c r="G149" s="67"/>
      <c r="H149" s="18"/>
      <c r="I149" s="72"/>
    </row>
    <row r="150" spans="1:9" ht="5.25" customHeight="1">
      <c r="A150" s="6"/>
      <c r="B150" s="6"/>
      <c r="C150" s="7"/>
      <c r="D150" s="7"/>
      <c r="E150" s="7"/>
      <c r="F150" s="12"/>
      <c r="G150" s="67"/>
      <c r="H150" s="18"/>
      <c r="I150" s="72"/>
    </row>
    <row r="151" spans="1:9" ht="12.75">
      <c r="A151" s="6"/>
      <c r="B151" s="6"/>
      <c r="C151" s="7"/>
      <c r="D151" s="7">
        <v>463</v>
      </c>
      <c r="E151" s="7" t="s">
        <v>47</v>
      </c>
      <c r="F151" s="12">
        <v>16570000</v>
      </c>
      <c r="G151" s="67">
        <v>13070000</v>
      </c>
      <c r="H151" s="18">
        <f>G151/F151*100</f>
        <v>78.87748943874472</v>
      </c>
      <c r="I151" s="72"/>
    </row>
    <row r="152" spans="1:9" ht="8.25" customHeight="1">
      <c r="A152" s="6"/>
      <c r="B152" s="6"/>
      <c r="C152" s="7"/>
      <c r="D152" s="7"/>
      <c r="E152" s="7"/>
      <c r="F152" s="12"/>
      <c r="G152" s="12"/>
      <c r="H152" s="18"/>
      <c r="I152" s="72"/>
    </row>
    <row r="153" spans="1:9" ht="12.75">
      <c r="A153" s="6"/>
      <c r="B153" s="6"/>
      <c r="C153" s="7"/>
      <c r="D153" s="7"/>
      <c r="E153" s="13" t="s">
        <v>46</v>
      </c>
      <c r="F153" s="15">
        <f>SUM(F143:F152)</f>
        <v>32485000</v>
      </c>
      <c r="G153" s="15">
        <f>SUM(G143:G152)</f>
        <v>28144000</v>
      </c>
      <c r="H153" s="21">
        <f>SUM(G153/F153*100)</f>
        <v>86.63690934277358</v>
      </c>
      <c r="I153" s="72"/>
    </row>
    <row r="154" spans="1:9" ht="20.25" customHeight="1">
      <c r="A154" s="65"/>
      <c r="B154" s="65"/>
      <c r="C154" s="34"/>
      <c r="D154" s="34"/>
      <c r="E154" s="61"/>
      <c r="F154" s="62"/>
      <c r="G154" s="62"/>
      <c r="H154" s="63"/>
      <c r="I154" s="66"/>
    </row>
    <row r="155" spans="1:9" ht="12.75">
      <c r="A155" s="6"/>
      <c r="B155" s="6" t="s">
        <v>318</v>
      </c>
      <c r="C155" s="7"/>
      <c r="D155" s="7"/>
      <c r="E155" s="7" t="s">
        <v>48</v>
      </c>
      <c r="F155" s="12"/>
      <c r="G155" s="12"/>
      <c r="H155" s="18"/>
      <c r="I155" s="72"/>
    </row>
    <row r="156" spans="1:9" ht="12.75">
      <c r="A156" s="6"/>
      <c r="B156" s="6"/>
      <c r="C156" s="9">
        <v>820</v>
      </c>
      <c r="D156" s="7"/>
      <c r="E156" s="13" t="s">
        <v>57</v>
      </c>
      <c r="F156" s="12"/>
      <c r="G156" s="67"/>
      <c r="H156" s="18"/>
      <c r="I156" s="72"/>
    </row>
    <row r="157" spans="1:9" ht="5.25" customHeight="1">
      <c r="A157" s="6"/>
      <c r="B157" s="6"/>
      <c r="C157" s="7"/>
      <c r="D157" s="7"/>
      <c r="E157" s="7"/>
      <c r="F157" s="12"/>
      <c r="G157" s="67"/>
      <c r="H157" s="18"/>
      <c r="I157" s="72"/>
    </row>
    <row r="158" spans="1:9" ht="12.75">
      <c r="A158" s="6"/>
      <c r="B158" s="6"/>
      <c r="C158" s="7"/>
      <c r="D158" s="7"/>
      <c r="E158" s="7" t="s">
        <v>49</v>
      </c>
      <c r="F158" s="12"/>
      <c r="G158" s="67"/>
      <c r="H158" s="18"/>
      <c r="I158" s="72"/>
    </row>
    <row r="159" spans="1:9" ht="5.25" customHeight="1">
      <c r="A159" s="6"/>
      <c r="B159" s="6"/>
      <c r="C159" s="7"/>
      <c r="D159" s="7"/>
      <c r="E159" s="7"/>
      <c r="F159" s="12"/>
      <c r="G159" s="67"/>
      <c r="H159" s="18"/>
      <c r="I159" s="72"/>
    </row>
    <row r="160" spans="1:9" ht="12.75">
      <c r="A160" s="6"/>
      <c r="B160" s="6"/>
      <c r="C160" s="7"/>
      <c r="D160" s="7">
        <v>411</v>
      </c>
      <c r="E160" s="7" t="s">
        <v>28</v>
      </c>
      <c r="F160" s="12">
        <v>1646000</v>
      </c>
      <c r="G160" s="67">
        <v>1644000</v>
      </c>
      <c r="H160" s="18">
        <f>SUM(G160/F160*100)</f>
        <v>99.87849331713244</v>
      </c>
      <c r="I160" s="72"/>
    </row>
    <row r="161" spans="1:9" ht="13.5" customHeight="1">
      <c r="A161" s="6"/>
      <c r="B161" s="6"/>
      <c r="C161" s="7"/>
      <c r="D161" s="7">
        <v>412</v>
      </c>
      <c r="E161" s="7" t="s">
        <v>11</v>
      </c>
      <c r="F161" s="12">
        <v>341000</v>
      </c>
      <c r="G161" s="67">
        <v>326000</v>
      </c>
      <c r="H161" s="18">
        <f>SUM(G161/F161*100)</f>
        <v>95.60117302052787</v>
      </c>
      <c r="I161" s="72"/>
    </row>
    <row r="162" spans="1:9" ht="12.75">
      <c r="A162" s="6"/>
      <c r="B162" s="6"/>
      <c r="C162" s="7"/>
      <c r="D162" s="7">
        <v>414</v>
      </c>
      <c r="E162" s="7" t="s">
        <v>30</v>
      </c>
      <c r="F162" s="12">
        <v>0</v>
      </c>
      <c r="G162" s="67">
        <v>0</v>
      </c>
      <c r="H162" s="18">
        <v>0</v>
      </c>
      <c r="I162" s="72"/>
    </row>
    <row r="163" spans="1:9" ht="12.75">
      <c r="A163" s="6"/>
      <c r="B163" s="6"/>
      <c r="C163" s="7"/>
      <c r="D163" s="7">
        <v>415</v>
      </c>
      <c r="E163" s="7" t="s">
        <v>31</v>
      </c>
      <c r="F163" s="12">
        <v>150000</v>
      </c>
      <c r="G163" s="67">
        <v>116000</v>
      </c>
      <c r="H163" s="18">
        <f>SUM(G163/F163*100)</f>
        <v>77.33333333333333</v>
      </c>
      <c r="I163" s="72"/>
    </row>
    <row r="164" spans="1:9" ht="12.75">
      <c r="A164" s="6"/>
      <c r="B164" s="6"/>
      <c r="C164" s="7"/>
      <c r="D164" s="7">
        <v>416</v>
      </c>
      <c r="E164" s="7" t="s">
        <v>50</v>
      </c>
      <c r="F164" s="12">
        <v>30000</v>
      </c>
      <c r="G164" s="67">
        <v>0</v>
      </c>
      <c r="H164" s="18">
        <v>0</v>
      </c>
      <c r="I164" s="72"/>
    </row>
    <row r="165" spans="1:9" ht="12.75">
      <c r="A165" s="6"/>
      <c r="B165" s="6"/>
      <c r="C165" s="7"/>
      <c r="D165" s="7">
        <v>421</v>
      </c>
      <c r="E165" s="7" t="s">
        <v>22</v>
      </c>
      <c r="F165" s="12">
        <v>700000</v>
      </c>
      <c r="G165" s="67">
        <v>696000</v>
      </c>
      <c r="H165" s="18">
        <f aca="true" t="shared" si="3" ref="H165:H174">SUM(G165/F165*100)</f>
        <v>99.42857142857143</v>
      </c>
      <c r="I165" s="72"/>
    </row>
    <row r="166" spans="1:9" ht="12.75">
      <c r="A166" s="6"/>
      <c r="B166" s="6"/>
      <c r="C166" s="7"/>
      <c r="D166" s="7">
        <v>422</v>
      </c>
      <c r="E166" s="7" t="s">
        <v>15</v>
      </c>
      <c r="F166" s="12">
        <v>45000</v>
      </c>
      <c r="G166" s="67">
        <v>0</v>
      </c>
      <c r="H166" s="18">
        <f t="shared" si="3"/>
        <v>0</v>
      </c>
      <c r="I166" s="72"/>
    </row>
    <row r="167" spans="1:9" ht="12.75">
      <c r="A167" s="6"/>
      <c r="B167" s="6"/>
      <c r="C167" s="7"/>
      <c r="D167" s="7">
        <v>423</v>
      </c>
      <c r="E167" s="7" t="s">
        <v>16</v>
      </c>
      <c r="F167" s="12">
        <v>135000</v>
      </c>
      <c r="G167" s="67">
        <v>60000</v>
      </c>
      <c r="H167" s="18">
        <f t="shared" si="3"/>
        <v>44.44444444444444</v>
      </c>
      <c r="I167" s="72"/>
    </row>
    <row r="168" spans="1:9" ht="12.75">
      <c r="A168" s="6"/>
      <c r="B168" s="6"/>
      <c r="C168" s="7"/>
      <c r="D168" s="7">
        <v>424</v>
      </c>
      <c r="E168" s="7" t="s">
        <v>17</v>
      </c>
      <c r="F168" s="12">
        <v>1000000</v>
      </c>
      <c r="G168" s="67">
        <v>1000000</v>
      </c>
      <c r="H168" s="18">
        <f t="shared" si="3"/>
        <v>100</v>
      </c>
      <c r="I168" s="72"/>
    </row>
    <row r="169" spans="1:9" ht="12.75">
      <c r="A169" s="6"/>
      <c r="B169" s="6"/>
      <c r="C169" s="7"/>
      <c r="D169" s="7">
        <v>425</v>
      </c>
      <c r="E169" s="7" t="s">
        <v>33</v>
      </c>
      <c r="F169" s="12">
        <v>350000</v>
      </c>
      <c r="G169" s="67">
        <v>11000</v>
      </c>
      <c r="H169" s="18">
        <f t="shared" si="3"/>
        <v>3.1428571428571432</v>
      </c>
      <c r="I169" s="72"/>
    </row>
    <row r="170" spans="1:9" ht="12.75">
      <c r="A170" s="6"/>
      <c r="B170" s="6"/>
      <c r="C170" s="7"/>
      <c r="D170" s="7">
        <v>426</v>
      </c>
      <c r="E170" s="7" t="s">
        <v>23</v>
      </c>
      <c r="F170" s="12">
        <v>75000</v>
      </c>
      <c r="G170" s="67">
        <v>35000</v>
      </c>
      <c r="H170" s="18">
        <f t="shared" si="3"/>
        <v>46.666666666666664</v>
      </c>
      <c r="I170" s="72"/>
    </row>
    <row r="171" spans="1:9" ht="12.75">
      <c r="A171" s="6"/>
      <c r="B171" s="6"/>
      <c r="C171" s="7"/>
      <c r="D171" s="7">
        <v>465</v>
      </c>
      <c r="E171" s="85" t="s">
        <v>361</v>
      </c>
      <c r="F171" s="12">
        <v>20000</v>
      </c>
      <c r="G171" s="67">
        <v>12000</v>
      </c>
      <c r="H171" s="18">
        <f t="shared" si="3"/>
        <v>60</v>
      </c>
      <c r="I171" s="72"/>
    </row>
    <row r="172" spans="1:9" ht="12.75">
      <c r="A172" s="6"/>
      <c r="B172" s="6"/>
      <c r="C172" s="7"/>
      <c r="D172" s="7">
        <v>481</v>
      </c>
      <c r="E172" s="85" t="s">
        <v>135</v>
      </c>
      <c r="F172" s="12">
        <v>2250000</v>
      </c>
      <c r="G172" s="67">
        <v>2250000</v>
      </c>
      <c r="H172" s="18">
        <f t="shared" si="3"/>
        <v>100</v>
      </c>
      <c r="I172" s="72"/>
    </row>
    <row r="173" spans="1:9" ht="12.75">
      <c r="A173" s="6"/>
      <c r="B173" s="6"/>
      <c r="C173" s="7"/>
      <c r="D173" s="7">
        <v>482</v>
      </c>
      <c r="E173" s="7" t="s">
        <v>40</v>
      </c>
      <c r="F173" s="12">
        <v>15000</v>
      </c>
      <c r="G173" s="67">
        <v>10000</v>
      </c>
      <c r="H173" s="18">
        <f t="shared" si="3"/>
        <v>66.66666666666666</v>
      </c>
      <c r="I173" s="72"/>
    </row>
    <row r="174" spans="1:9" ht="12.75">
      <c r="A174" s="6"/>
      <c r="B174" s="6"/>
      <c r="C174" s="7"/>
      <c r="D174" s="7">
        <v>511</v>
      </c>
      <c r="E174" s="7" t="s">
        <v>35</v>
      </c>
      <c r="F174" s="12">
        <v>5680000</v>
      </c>
      <c r="G174" s="67">
        <v>3743000</v>
      </c>
      <c r="H174" s="18">
        <f t="shared" si="3"/>
        <v>65.89788732394366</v>
      </c>
      <c r="I174" s="72"/>
    </row>
    <row r="175" spans="1:9" ht="12.75">
      <c r="A175" s="6"/>
      <c r="B175" s="6"/>
      <c r="C175" s="7"/>
      <c r="D175" s="7">
        <v>512</v>
      </c>
      <c r="E175" s="7" t="s">
        <v>36</v>
      </c>
      <c r="F175" s="12">
        <v>200000</v>
      </c>
      <c r="G175" s="67">
        <v>191000</v>
      </c>
      <c r="H175" s="18">
        <f>SUM(G175/F175*100)</f>
        <v>95.5</v>
      </c>
      <c r="I175" s="72"/>
    </row>
    <row r="176" spans="1:9" ht="12.75">
      <c r="A176" s="6"/>
      <c r="B176" s="6"/>
      <c r="C176" s="7"/>
      <c r="D176" s="7">
        <v>515</v>
      </c>
      <c r="E176" s="7" t="s">
        <v>279</v>
      </c>
      <c r="F176" s="12">
        <v>150000</v>
      </c>
      <c r="G176" s="67">
        <v>48000</v>
      </c>
      <c r="H176" s="18">
        <f>SUM(G176/F176*100)</f>
        <v>32</v>
      </c>
      <c r="I176" s="72"/>
    </row>
    <row r="177" spans="1:9" ht="5.25" customHeight="1">
      <c r="A177" s="6"/>
      <c r="B177" s="6"/>
      <c r="C177" s="7"/>
      <c r="D177" s="7"/>
      <c r="E177" s="7"/>
      <c r="F177" s="12"/>
      <c r="G177" s="67"/>
      <c r="H177" s="18"/>
      <c r="I177" s="72"/>
    </row>
    <row r="178" spans="1:9" ht="12.75">
      <c r="A178" s="6"/>
      <c r="B178" s="6"/>
      <c r="C178" s="7"/>
      <c r="D178" s="7"/>
      <c r="E178" s="13" t="s">
        <v>51</v>
      </c>
      <c r="F178" s="15">
        <f>SUM(F160:F176)</f>
        <v>12787000</v>
      </c>
      <c r="G178" s="15">
        <f>SUM(G160:G176)</f>
        <v>10142000</v>
      </c>
      <c r="H178" s="21">
        <f>SUM(G178/F178*100)</f>
        <v>79.31492922499413</v>
      </c>
      <c r="I178" s="72"/>
    </row>
    <row r="179" spans="1:9" ht="12.75" customHeight="1">
      <c r="A179" s="65"/>
      <c r="B179" s="65"/>
      <c r="C179" s="34"/>
      <c r="D179" s="34"/>
      <c r="E179" s="34"/>
      <c r="F179" s="35"/>
      <c r="G179" s="35"/>
      <c r="H179" s="18"/>
      <c r="I179" s="72"/>
    </row>
    <row r="180" spans="1:9" ht="12.75">
      <c r="A180" s="6"/>
      <c r="B180" s="6"/>
      <c r="C180" s="7"/>
      <c r="D180" s="7"/>
      <c r="E180" s="7" t="s">
        <v>52</v>
      </c>
      <c r="F180" s="12"/>
      <c r="G180" s="12"/>
      <c r="H180" s="18"/>
      <c r="I180" s="72"/>
    </row>
    <row r="181" spans="1:9" ht="12.75">
      <c r="A181" s="6"/>
      <c r="B181" s="6"/>
      <c r="C181" s="9">
        <v>810</v>
      </c>
      <c r="D181" s="7"/>
      <c r="E181" s="13" t="s">
        <v>53</v>
      </c>
      <c r="F181" s="12"/>
      <c r="G181" s="12"/>
      <c r="H181" s="18"/>
      <c r="I181" s="72"/>
    </row>
    <row r="182" spans="1:9" ht="6" customHeight="1">
      <c r="A182" s="6"/>
      <c r="B182" s="6"/>
      <c r="C182" s="7"/>
      <c r="D182" s="7"/>
      <c r="E182" s="7"/>
      <c r="F182" s="12"/>
      <c r="G182" s="67"/>
      <c r="H182" s="18"/>
      <c r="I182" s="72"/>
    </row>
    <row r="183" spans="1:9" ht="12.75">
      <c r="A183" s="6"/>
      <c r="B183" s="6"/>
      <c r="C183" s="7"/>
      <c r="D183" s="7">
        <v>481</v>
      </c>
      <c r="E183" s="7" t="s">
        <v>362</v>
      </c>
      <c r="F183" s="12">
        <v>4260000</v>
      </c>
      <c r="G183" s="67">
        <v>4229000</v>
      </c>
      <c r="H183" s="23">
        <f>SUM(G183/F183*100)</f>
        <v>99.27230046948357</v>
      </c>
      <c r="I183" s="72"/>
    </row>
    <row r="184" spans="1:9" ht="4.5" customHeight="1">
      <c r="A184" s="6"/>
      <c r="B184" s="6"/>
      <c r="C184" s="7"/>
      <c r="D184" s="7"/>
      <c r="E184" s="7"/>
      <c r="F184" s="12"/>
      <c r="G184" s="67"/>
      <c r="H184" s="18"/>
      <c r="I184" s="72"/>
    </row>
    <row r="185" spans="1:9" ht="12.75">
      <c r="A185" s="6"/>
      <c r="B185" s="6"/>
      <c r="C185" s="7"/>
      <c r="D185" s="7"/>
      <c r="E185" s="13" t="s">
        <v>54</v>
      </c>
      <c r="F185" s="15">
        <f>SUM(F183)</f>
        <v>4260000</v>
      </c>
      <c r="G185" s="68">
        <f>SUM(G183)</f>
        <v>4229000</v>
      </c>
      <c r="H185" s="21">
        <f>SUM(G185/F185*100)</f>
        <v>99.27230046948357</v>
      </c>
      <c r="I185" s="72"/>
    </row>
    <row r="186" spans="1:9" ht="7.5" customHeight="1">
      <c r="A186" s="6"/>
      <c r="B186" s="6"/>
      <c r="C186" s="7"/>
      <c r="D186" s="7"/>
      <c r="E186" s="7"/>
      <c r="F186" s="12"/>
      <c r="G186" s="67"/>
      <c r="H186" s="18"/>
      <c r="I186" s="72"/>
    </row>
    <row r="187" spans="8:9" ht="12.75">
      <c r="H187" s="18"/>
      <c r="I187" s="72"/>
    </row>
    <row r="188" spans="1:9" ht="12.75">
      <c r="A188" s="6"/>
      <c r="B188" s="6"/>
      <c r="C188" s="7"/>
      <c r="D188" s="7"/>
      <c r="E188" s="7" t="s">
        <v>55</v>
      </c>
      <c r="F188" s="12"/>
      <c r="G188" s="12"/>
      <c r="H188" s="18"/>
      <c r="I188" s="72"/>
    </row>
    <row r="189" spans="1:9" ht="23.25" customHeight="1">
      <c r="A189" s="6"/>
      <c r="B189" s="6"/>
      <c r="C189" s="5" t="s">
        <v>281</v>
      </c>
      <c r="D189" s="7"/>
      <c r="E189" s="14" t="s">
        <v>363</v>
      </c>
      <c r="F189" s="12"/>
      <c r="G189" s="67"/>
      <c r="H189" s="18"/>
      <c r="I189" s="72"/>
    </row>
    <row r="190" spans="1:9" ht="6.75" customHeight="1">
      <c r="A190" s="6"/>
      <c r="B190" s="6"/>
      <c r="C190" s="7"/>
      <c r="D190" s="7"/>
      <c r="E190" s="7"/>
      <c r="F190" s="12"/>
      <c r="G190" s="67"/>
      <c r="H190" s="18"/>
      <c r="I190" s="72"/>
    </row>
    <row r="191" spans="1:9" ht="15" customHeight="1">
      <c r="A191" s="6"/>
      <c r="B191" s="6"/>
      <c r="C191" s="7"/>
      <c r="D191" s="7"/>
      <c r="E191" s="8" t="s">
        <v>270</v>
      </c>
      <c r="F191" s="12"/>
      <c r="G191" s="67"/>
      <c r="H191" s="18"/>
      <c r="I191" s="72"/>
    </row>
    <row r="192" spans="1:9" ht="6.75" customHeight="1">
      <c r="A192" s="6"/>
      <c r="B192" s="6"/>
      <c r="C192" s="7"/>
      <c r="D192" s="7"/>
      <c r="E192" s="8"/>
      <c r="F192" s="12"/>
      <c r="G192" s="67"/>
      <c r="H192" s="18"/>
      <c r="I192" s="72"/>
    </row>
    <row r="193" spans="1:9" ht="15" customHeight="1">
      <c r="A193" s="6"/>
      <c r="B193" s="6"/>
      <c r="C193" s="7"/>
      <c r="D193" s="7">
        <v>463</v>
      </c>
      <c r="E193" s="8" t="s">
        <v>47</v>
      </c>
      <c r="F193" s="12">
        <v>1324000</v>
      </c>
      <c r="G193" s="67">
        <v>1266000</v>
      </c>
      <c r="H193" s="23">
        <f>SUM(G193/F193*100)</f>
        <v>95.61933534743203</v>
      </c>
      <c r="I193" s="72"/>
    </row>
    <row r="194" spans="1:9" ht="6.75" customHeight="1">
      <c r="A194" s="6"/>
      <c r="B194" s="6"/>
      <c r="C194" s="7"/>
      <c r="D194" s="7"/>
      <c r="E194" s="7"/>
      <c r="F194" s="12"/>
      <c r="G194" s="67"/>
      <c r="H194" s="18"/>
      <c r="I194" s="72"/>
    </row>
    <row r="195" spans="1:9" ht="12.75">
      <c r="A195" s="6"/>
      <c r="B195" s="6"/>
      <c r="C195" s="7"/>
      <c r="D195" s="7"/>
      <c r="E195" s="14" t="s">
        <v>282</v>
      </c>
      <c r="F195" s="15">
        <f>SUM(F193)</f>
        <v>1324000</v>
      </c>
      <c r="G195" s="68">
        <f>SUM(G193)</f>
        <v>1266000</v>
      </c>
      <c r="H195" s="21">
        <f>SUM(G195/F195*100)</f>
        <v>95.61933534743203</v>
      </c>
      <c r="I195" s="72"/>
    </row>
    <row r="196" spans="1:9" ht="11.25" customHeight="1">
      <c r="A196" s="6"/>
      <c r="B196" s="6"/>
      <c r="C196" s="7"/>
      <c r="D196" s="7"/>
      <c r="E196" s="14"/>
      <c r="F196" s="15"/>
      <c r="G196" s="68"/>
      <c r="H196" s="21"/>
      <c r="I196" s="72"/>
    </row>
    <row r="197" spans="1:9" ht="12.75" customHeight="1">
      <c r="A197" s="6"/>
      <c r="B197" s="6"/>
      <c r="C197" s="5" t="s">
        <v>364</v>
      </c>
      <c r="D197" s="7"/>
      <c r="E197" s="14" t="s">
        <v>366</v>
      </c>
      <c r="F197" s="15"/>
      <c r="G197" s="68"/>
      <c r="H197" s="21"/>
      <c r="I197" s="72"/>
    </row>
    <row r="198" spans="1:9" ht="6" customHeight="1">
      <c r="A198" s="6"/>
      <c r="B198" s="6"/>
      <c r="C198" s="7"/>
      <c r="D198" s="7"/>
      <c r="E198" s="14"/>
      <c r="F198" s="15"/>
      <c r="G198" s="68"/>
      <c r="H198" s="21"/>
      <c r="I198" s="72"/>
    </row>
    <row r="199" spans="1:9" ht="12.75">
      <c r="A199" s="6"/>
      <c r="B199" s="6"/>
      <c r="C199" s="7"/>
      <c r="D199" s="7">
        <v>463</v>
      </c>
      <c r="E199" s="8" t="s">
        <v>47</v>
      </c>
      <c r="F199" s="38">
        <v>3000000</v>
      </c>
      <c r="G199" s="96">
        <v>2993000</v>
      </c>
      <c r="H199" s="23">
        <f>G199/F199*100</f>
        <v>99.76666666666667</v>
      </c>
      <c r="I199" s="72"/>
    </row>
    <row r="200" spans="1:9" ht="5.25" customHeight="1">
      <c r="A200" s="6"/>
      <c r="B200" s="6"/>
      <c r="C200" s="7"/>
      <c r="D200" s="7"/>
      <c r="E200" s="14"/>
      <c r="F200" s="15"/>
      <c r="G200" s="68"/>
      <c r="H200" s="21"/>
      <c r="I200" s="72"/>
    </row>
    <row r="201" spans="1:9" ht="12.75" customHeight="1">
      <c r="A201" s="6"/>
      <c r="B201" s="6"/>
      <c r="C201" s="7"/>
      <c r="D201" s="7"/>
      <c r="E201" s="14" t="s">
        <v>365</v>
      </c>
      <c r="F201" s="15">
        <f>SUM(F199:F200)</f>
        <v>3000000</v>
      </c>
      <c r="G201" s="15">
        <f>SUM(G199:G200)</f>
        <v>2993000</v>
      </c>
      <c r="H201" s="21">
        <f>G201/F201*100</f>
        <v>99.76666666666667</v>
      </c>
      <c r="I201" s="72"/>
    </row>
    <row r="202" spans="1:9" ht="18.75" customHeight="1">
      <c r="A202" s="65"/>
      <c r="B202" s="65"/>
      <c r="C202" s="34"/>
      <c r="D202" s="34"/>
      <c r="E202" s="73"/>
      <c r="F202" s="62"/>
      <c r="G202" s="62"/>
      <c r="H202" s="21"/>
      <c r="I202" s="66"/>
    </row>
    <row r="203" spans="1:9" ht="12.75">
      <c r="A203" s="6"/>
      <c r="B203" s="6"/>
      <c r="C203" s="7"/>
      <c r="D203" s="7"/>
      <c r="E203" s="74" t="s">
        <v>271</v>
      </c>
      <c r="F203" s="15"/>
      <c r="G203" s="15"/>
      <c r="H203" s="21"/>
      <c r="I203" s="66"/>
    </row>
    <row r="204" spans="1:9" ht="5.25" customHeight="1">
      <c r="A204" s="6"/>
      <c r="B204" s="6"/>
      <c r="C204" s="7"/>
      <c r="D204" s="7"/>
      <c r="E204" s="14"/>
      <c r="F204" s="15"/>
      <c r="G204" s="15"/>
      <c r="H204" s="21"/>
      <c r="I204" s="66"/>
    </row>
    <row r="205" spans="1:9" ht="12.75">
      <c r="A205" s="6"/>
      <c r="B205" s="6"/>
      <c r="C205" s="7">
        <v>700</v>
      </c>
      <c r="D205" s="7"/>
      <c r="E205" s="14" t="s">
        <v>272</v>
      </c>
      <c r="F205" s="15"/>
      <c r="G205" s="15"/>
      <c r="H205" s="21"/>
      <c r="I205" s="66"/>
    </row>
    <row r="206" spans="1:9" ht="6.75" customHeight="1">
      <c r="A206" s="6"/>
      <c r="B206" s="6"/>
      <c r="C206" s="7"/>
      <c r="D206" s="7"/>
      <c r="E206" s="14"/>
      <c r="F206" s="15"/>
      <c r="G206" s="15"/>
      <c r="H206" s="21"/>
      <c r="I206" s="66"/>
    </row>
    <row r="207" spans="1:9" ht="12.75">
      <c r="A207" s="6"/>
      <c r="B207" s="6"/>
      <c r="C207" s="7"/>
      <c r="D207" s="7"/>
      <c r="E207" s="74" t="s">
        <v>273</v>
      </c>
      <c r="F207" s="15"/>
      <c r="G207" s="15"/>
      <c r="H207" s="21"/>
      <c r="I207" s="66"/>
    </row>
    <row r="208" spans="1:9" ht="5.25" customHeight="1">
      <c r="A208" s="6"/>
      <c r="B208" s="6"/>
      <c r="C208" s="7"/>
      <c r="D208" s="7"/>
      <c r="E208" s="14"/>
      <c r="F208" s="15"/>
      <c r="G208" s="15"/>
      <c r="H208" s="21"/>
      <c r="I208" s="66"/>
    </row>
    <row r="209" spans="1:9" ht="12.75">
      <c r="A209" s="6"/>
      <c r="B209" s="6"/>
      <c r="C209" s="7"/>
      <c r="D209" s="7">
        <v>463</v>
      </c>
      <c r="E209" s="74" t="s">
        <v>47</v>
      </c>
      <c r="F209" s="75">
        <v>6268000</v>
      </c>
      <c r="G209" s="75">
        <v>6225000</v>
      </c>
      <c r="H209" s="21">
        <f>SUM(G209/F209*100)</f>
        <v>99.31397574984045</v>
      </c>
      <c r="I209" s="66"/>
    </row>
    <row r="210" spans="1:9" ht="6" customHeight="1">
      <c r="A210" s="6"/>
      <c r="B210" s="6"/>
      <c r="C210" s="7"/>
      <c r="D210" s="7"/>
      <c r="E210" s="14"/>
      <c r="F210" s="15"/>
      <c r="G210" s="15"/>
      <c r="H210" s="21"/>
      <c r="I210" s="66"/>
    </row>
    <row r="211" spans="1:9" s="16" customFormat="1" ht="12.75">
      <c r="A211" s="81"/>
      <c r="B211" s="81"/>
      <c r="C211" s="13"/>
      <c r="D211" s="13"/>
      <c r="E211" s="14" t="s">
        <v>283</v>
      </c>
      <c r="F211" s="15">
        <f>SUM(F209:F210)</f>
        <v>6268000</v>
      </c>
      <c r="G211" s="15">
        <f>SUM(G209:G210)</f>
        <v>6225000</v>
      </c>
      <c r="H211" s="21">
        <f>SUM(G211/F211*100)</f>
        <v>99.31397574984045</v>
      </c>
      <c r="I211" s="66"/>
    </row>
    <row r="212" spans="8:9" ht="19.5" customHeight="1">
      <c r="H212" s="18"/>
      <c r="I212" s="72"/>
    </row>
    <row r="213" spans="1:9" ht="12.75">
      <c r="A213" s="6"/>
      <c r="B213" s="6" t="s">
        <v>319</v>
      </c>
      <c r="C213" s="7"/>
      <c r="D213" s="7"/>
      <c r="E213" s="7" t="s">
        <v>59</v>
      </c>
      <c r="F213" s="12"/>
      <c r="G213" s="12"/>
      <c r="H213" s="18"/>
      <c r="I213" s="72"/>
    </row>
    <row r="214" spans="1:9" ht="12.75">
      <c r="A214" s="6"/>
      <c r="B214" s="6"/>
      <c r="C214" s="9">
        <v>911</v>
      </c>
      <c r="D214" s="7"/>
      <c r="E214" s="13" t="s">
        <v>60</v>
      </c>
      <c r="F214" s="12"/>
      <c r="G214" s="67"/>
      <c r="H214" s="18"/>
      <c r="I214" s="72"/>
    </row>
    <row r="215" spans="1:9" ht="6" customHeight="1">
      <c r="A215" s="6"/>
      <c r="B215" s="6"/>
      <c r="C215" s="7"/>
      <c r="D215" s="7"/>
      <c r="E215" s="7"/>
      <c r="F215" s="12"/>
      <c r="G215" s="67"/>
      <c r="H215" s="18"/>
      <c r="I215" s="72"/>
    </row>
    <row r="216" spans="1:9" ht="12.75">
      <c r="A216" s="6"/>
      <c r="B216" s="6"/>
      <c r="C216" s="7"/>
      <c r="D216" s="7"/>
      <c r="E216" s="7" t="s">
        <v>61</v>
      </c>
      <c r="F216" s="12"/>
      <c r="G216" s="67"/>
      <c r="H216" s="18"/>
      <c r="I216" s="72"/>
    </row>
    <row r="217" spans="1:9" ht="5.25" customHeight="1">
      <c r="A217" s="6"/>
      <c r="B217" s="6"/>
      <c r="C217" s="7"/>
      <c r="D217" s="7"/>
      <c r="E217" s="7"/>
      <c r="F217" s="12"/>
      <c r="G217" s="67"/>
      <c r="H217" s="18"/>
      <c r="I217" s="72"/>
    </row>
    <row r="218" spans="1:9" ht="12.75">
      <c r="A218" s="6"/>
      <c r="B218" s="6"/>
      <c r="C218" s="7"/>
      <c r="D218" s="7">
        <v>411</v>
      </c>
      <c r="E218" s="7" t="s">
        <v>28</v>
      </c>
      <c r="F218" s="12">
        <v>11499000</v>
      </c>
      <c r="G218" s="67">
        <v>11152000</v>
      </c>
      <c r="H218" s="18">
        <f>SUM(G218/F218*100)</f>
        <v>96.98234629098182</v>
      </c>
      <c r="I218" s="72"/>
    </row>
    <row r="219" spans="1:9" ht="12.75">
      <c r="A219" s="6"/>
      <c r="B219" s="6"/>
      <c r="C219" s="7"/>
      <c r="D219" s="7">
        <v>412</v>
      </c>
      <c r="E219" s="7" t="s">
        <v>11</v>
      </c>
      <c r="F219" s="12">
        <v>2060000</v>
      </c>
      <c r="G219" s="67">
        <v>1997000</v>
      </c>
      <c r="H219" s="18">
        <f>SUM(G219/F219*100)</f>
        <v>96.94174757281553</v>
      </c>
      <c r="I219" s="72"/>
    </row>
    <row r="220" spans="1:9" ht="12.75">
      <c r="A220" s="6"/>
      <c r="B220" s="6"/>
      <c r="C220" s="7"/>
      <c r="D220" s="7">
        <v>413</v>
      </c>
      <c r="E220" s="7" t="s">
        <v>12</v>
      </c>
      <c r="F220" s="12">
        <v>400000</v>
      </c>
      <c r="G220" s="67">
        <v>229000</v>
      </c>
      <c r="H220" s="18">
        <f>SUM(G220/F220*100)</f>
        <v>57.25</v>
      </c>
      <c r="I220" s="72"/>
    </row>
    <row r="221" spans="1:9" ht="12.75">
      <c r="A221" s="6"/>
      <c r="B221" s="6"/>
      <c r="C221" s="7"/>
      <c r="D221" s="7">
        <v>414</v>
      </c>
      <c r="E221" s="85" t="s">
        <v>353</v>
      </c>
      <c r="F221" s="12">
        <v>0</v>
      </c>
      <c r="G221" s="67">
        <v>0</v>
      </c>
      <c r="H221" s="18"/>
      <c r="I221" s="72"/>
    </row>
    <row r="222" spans="1:9" ht="12.75">
      <c r="A222" s="6"/>
      <c r="B222" s="6"/>
      <c r="C222" s="7"/>
      <c r="D222" s="7">
        <v>415</v>
      </c>
      <c r="E222" s="7" t="s">
        <v>31</v>
      </c>
      <c r="F222" s="12">
        <v>510000</v>
      </c>
      <c r="G222" s="67">
        <v>510000</v>
      </c>
      <c r="H222" s="18">
        <f>SUM(G222/F222*100)</f>
        <v>100</v>
      </c>
      <c r="I222" s="72"/>
    </row>
    <row r="223" spans="1:9" ht="12.75">
      <c r="A223" s="6"/>
      <c r="B223" s="6"/>
      <c r="C223" s="7"/>
      <c r="D223" s="7">
        <v>416</v>
      </c>
      <c r="E223" s="7" t="s">
        <v>62</v>
      </c>
      <c r="F223" s="12">
        <v>150000</v>
      </c>
      <c r="G223" s="67">
        <v>115000</v>
      </c>
      <c r="H223" s="18">
        <f>SUM(G223/F223*100)</f>
        <v>76.66666666666667</v>
      </c>
      <c r="I223" s="72"/>
    </row>
    <row r="224" spans="1:9" ht="12.75">
      <c r="A224" s="6"/>
      <c r="B224" s="6"/>
      <c r="C224" s="7"/>
      <c r="D224" s="7">
        <v>421</v>
      </c>
      <c r="E224" s="7" t="s">
        <v>38</v>
      </c>
      <c r="F224" s="12">
        <v>910000</v>
      </c>
      <c r="G224" s="67">
        <v>832000</v>
      </c>
      <c r="H224" s="18">
        <v>0</v>
      </c>
      <c r="I224" s="72"/>
    </row>
    <row r="225" spans="1:9" ht="12.75">
      <c r="A225" s="6"/>
      <c r="B225" s="6"/>
      <c r="C225" s="7"/>
      <c r="D225" s="7">
        <v>422</v>
      </c>
      <c r="E225" s="7" t="s">
        <v>15</v>
      </c>
      <c r="F225" s="12">
        <v>0</v>
      </c>
      <c r="G225" s="67">
        <v>0</v>
      </c>
      <c r="H225" s="18">
        <v>0</v>
      </c>
      <c r="I225" s="72"/>
    </row>
    <row r="226" spans="1:9" ht="12.75">
      <c r="A226" s="6"/>
      <c r="B226" s="6"/>
      <c r="C226" s="7"/>
      <c r="D226" s="7">
        <v>423</v>
      </c>
      <c r="E226" s="7" t="s">
        <v>16</v>
      </c>
      <c r="F226" s="12">
        <v>110000</v>
      </c>
      <c r="G226" s="67">
        <v>109000</v>
      </c>
      <c r="H226" s="18">
        <f>SUM(G226/F226*100)</f>
        <v>99.0909090909091</v>
      </c>
      <c r="I226" s="72"/>
    </row>
    <row r="227" spans="1:9" ht="12.75">
      <c r="A227" s="6"/>
      <c r="B227" s="6"/>
      <c r="C227" s="7"/>
      <c r="D227" s="7">
        <v>424</v>
      </c>
      <c r="E227" s="7" t="s">
        <v>17</v>
      </c>
      <c r="F227" s="12">
        <v>200000</v>
      </c>
      <c r="G227" s="67">
        <v>199000</v>
      </c>
      <c r="H227" s="18">
        <v>0</v>
      </c>
      <c r="I227" s="72"/>
    </row>
    <row r="228" spans="1:9" ht="12.75">
      <c r="A228" s="6"/>
      <c r="B228" s="6"/>
      <c r="C228" s="7"/>
      <c r="D228" s="7">
        <v>425</v>
      </c>
      <c r="E228" s="7" t="s">
        <v>33</v>
      </c>
      <c r="F228" s="12">
        <v>1100000</v>
      </c>
      <c r="G228" s="67">
        <v>840000</v>
      </c>
      <c r="H228" s="18">
        <v>0</v>
      </c>
      <c r="I228" s="72"/>
    </row>
    <row r="229" spans="1:9" ht="12.75">
      <c r="A229" s="6"/>
      <c r="B229" s="6"/>
      <c r="C229" s="7"/>
      <c r="D229" s="7">
        <v>426</v>
      </c>
      <c r="E229" s="7" t="s">
        <v>23</v>
      </c>
      <c r="F229" s="12">
        <v>1800000</v>
      </c>
      <c r="G229" s="67">
        <v>1614000</v>
      </c>
      <c r="H229" s="18">
        <f>SUM(G229/F229*100)</f>
        <v>89.66666666666666</v>
      </c>
      <c r="I229" s="72"/>
    </row>
    <row r="230" spans="1:9" ht="12.75">
      <c r="A230" s="6"/>
      <c r="B230" s="6"/>
      <c r="C230" s="7"/>
      <c r="D230" s="7">
        <v>465</v>
      </c>
      <c r="E230" s="85" t="s">
        <v>361</v>
      </c>
      <c r="F230" s="12">
        <v>120000</v>
      </c>
      <c r="G230" s="67">
        <v>103000</v>
      </c>
      <c r="H230" s="18">
        <f>SUM(G230/F230*100)</f>
        <v>85.83333333333333</v>
      </c>
      <c r="I230" s="72"/>
    </row>
    <row r="231" spans="1:9" ht="12.75">
      <c r="A231" s="6"/>
      <c r="B231" s="6"/>
      <c r="C231" s="7"/>
      <c r="D231" s="7">
        <v>511</v>
      </c>
      <c r="E231" s="85" t="s">
        <v>35</v>
      </c>
      <c r="F231" s="12">
        <v>900000</v>
      </c>
      <c r="G231" s="67">
        <v>787000</v>
      </c>
      <c r="H231" s="18">
        <f>SUM(G231/F231*100)</f>
        <v>87.44444444444444</v>
      </c>
      <c r="I231" s="72"/>
    </row>
    <row r="232" spans="1:9" ht="12.75">
      <c r="A232" s="6"/>
      <c r="B232" s="6"/>
      <c r="C232" s="7"/>
      <c r="D232" s="7">
        <v>512</v>
      </c>
      <c r="E232" s="7" t="s">
        <v>63</v>
      </c>
      <c r="F232" s="12">
        <v>800000</v>
      </c>
      <c r="G232" s="67">
        <v>648000</v>
      </c>
      <c r="H232" s="18">
        <f aca="true" t="shared" si="4" ref="H232:H282">SUM(G232/F232*100)</f>
        <v>81</v>
      </c>
      <c r="I232" s="72"/>
    </row>
    <row r="233" spans="1:9" ht="6" customHeight="1">
      <c r="A233" s="6"/>
      <c r="B233" s="6"/>
      <c r="C233" s="7"/>
      <c r="D233" s="7"/>
      <c r="E233" s="7"/>
      <c r="F233" s="12"/>
      <c r="G233" s="67"/>
      <c r="H233" s="18"/>
      <c r="I233" s="72"/>
    </row>
    <row r="234" spans="1:9" ht="12.75">
      <c r="A234" s="6"/>
      <c r="B234" s="6"/>
      <c r="C234" s="7"/>
      <c r="D234" s="7"/>
      <c r="E234" s="13" t="s">
        <v>64</v>
      </c>
      <c r="F234" s="15">
        <f>SUM(F218:F232)</f>
        <v>20559000</v>
      </c>
      <c r="G234" s="68">
        <f>SUM(G218:G232)</f>
        <v>19135000</v>
      </c>
      <c r="H234" s="21">
        <f t="shared" si="4"/>
        <v>93.07359307359307</v>
      </c>
      <c r="I234" s="72"/>
    </row>
    <row r="235" spans="1:9" ht="6" customHeight="1">
      <c r="A235" s="6"/>
      <c r="B235" s="6"/>
      <c r="C235" s="7"/>
      <c r="D235" s="7"/>
      <c r="E235" s="7"/>
      <c r="F235" s="12"/>
      <c r="G235" s="67"/>
      <c r="H235" s="18"/>
      <c r="I235" s="72"/>
    </row>
    <row r="236" spans="1:9" ht="12.75">
      <c r="A236" s="6"/>
      <c r="B236" s="6"/>
      <c r="C236" s="7"/>
      <c r="D236" s="7"/>
      <c r="E236" s="13" t="s">
        <v>320</v>
      </c>
      <c r="F236" s="15">
        <f>SUM(F234)</f>
        <v>20559000</v>
      </c>
      <c r="G236" s="68">
        <f>SUM(G234)</f>
        <v>19135000</v>
      </c>
      <c r="H236" s="21">
        <f t="shared" si="4"/>
        <v>93.07359307359307</v>
      </c>
      <c r="I236" s="66"/>
    </row>
    <row r="237" spans="8:9" ht="10.5" customHeight="1">
      <c r="H237" s="18"/>
      <c r="I237" s="72"/>
    </row>
    <row r="238" spans="8:9" ht="12.75" customHeight="1">
      <c r="H238" s="18"/>
      <c r="I238" s="72"/>
    </row>
    <row r="239" spans="1:9" ht="12.75">
      <c r="A239" s="6"/>
      <c r="B239" s="6" t="s">
        <v>321</v>
      </c>
      <c r="C239" s="7"/>
      <c r="D239" s="7"/>
      <c r="E239" s="7" t="s">
        <v>65</v>
      </c>
      <c r="F239" s="12"/>
      <c r="G239" s="67"/>
      <c r="H239" s="18"/>
      <c r="I239" s="72"/>
    </row>
    <row r="240" spans="1:9" ht="27" customHeight="1">
      <c r="A240" s="6"/>
      <c r="B240" s="6"/>
      <c r="C240" s="9">
        <v>160</v>
      </c>
      <c r="D240" s="7"/>
      <c r="E240" s="14" t="s">
        <v>367</v>
      </c>
      <c r="F240" s="12"/>
      <c r="G240" s="67"/>
      <c r="H240" s="18"/>
      <c r="I240" s="72"/>
    </row>
    <row r="241" spans="1:9" ht="6.75" customHeight="1">
      <c r="A241" s="6"/>
      <c r="B241" s="6"/>
      <c r="C241" s="9"/>
      <c r="D241" s="7"/>
      <c r="E241" s="8"/>
      <c r="F241" s="12"/>
      <c r="G241" s="67"/>
      <c r="H241" s="18"/>
      <c r="I241" s="72"/>
    </row>
    <row r="242" spans="1:9" ht="12" customHeight="1">
      <c r="A242" s="6"/>
      <c r="B242" s="6"/>
      <c r="C242" s="9"/>
      <c r="D242" s="7">
        <v>421</v>
      </c>
      <c r="E242" s="8" t="s">
        <v>22</v>
      </c>
      <c r="F242" s="12">
        <v>300000</v>
      </c>
      <c r="G242" s="67">
        <v>218000</v>
      </c>
      <c r="H242" s="18">
        <f t="shared" si="4"/>
        <v>72.66666666666667</v>
      </c>
      <c r="I242" s="72"/>
    </row>
    <row r="243" spans="1:9" ht="12.75" customHeight="1">
      <c r="A243" s="6"/>
      <c r="B243" s="6"/>
      <c r="C243" s="9"/>
      <c r="D243" s="7">
        <v>423</v>
      </c>
      <c r="E243" s="8" t="s">
        <v>16</v>
      </c>
      <c r="F243" s="12">
        <v>300000</v>
      </c>
      <c r="G243" s="67">
        <v>298000</v>
      </c>
      <c r="H243" s="18">
        <f t="shared" si="4"/>
        <v>99.33333333333333</v>
      </c>
      <c r="I243" s="72"/>
    </row>
    <row r="244" spans="1:9" ht="12.75" customHeight="1">
      <c r="A244" s="6"/>
      <c r="B244" s="6"/>
      <c r="C244" s="9"/>
      <c r="D244" s="7">
        <v>424</v>
      </c>
      <c r="E244" s="8" t="s">
        <v>17</v>
      </c>
      <c r="F244" s="12">
        <v>600000</v>
      </c>
      <c r="G244" s="67">
        <v>62000</v>
      </c>
      <c r="H244" s="18">
        <f t="shared" si="4"/>
        <v>10.333333333333334</v>
      </c>
      <c r="I244" s="72"/>
    </row>
    <row r="245" spans="1:9" ht="12.75" customHeight="1">
      <c r="A245" s="6"/>
      <c r="B245" s="6"/>
      <c r="C245" s="9"/>
      <c r="D245" s="7">
        <v>425</v>
      </c>
      <c r="E245" s="8" t="s">
        <v>33</v>
      </c>
      <c r="F245" s="12">
        <v>7430000</v>
      </c>
      <c r="G245" s="67">
        <v>4101000</v>
      </c>
      <c r="H245" s="18">
        <f t="shared" si="4"/>
        <v>55.19515477792732</v>
      </c>
      <c r="I245" s="72"/>
    </row>
    <row r="246" spans="1:9" ht="12.75">
      <c r="A246" s="6"/>
      <c r="B246" s="6"/>
      <c r="C246" s="7"/>
      <c r="D246" s="7">
        <v>426</v>
      </c>
      <c r="E246" s="7" t="s">
        <v>23</v>
      </c>
      <c r="F246" s="12">
        <v>7425000</v>
      </c>
      <c r="G246" s="67">
        <v>4745000</v>
      </c>
      <c r="H246" s="18">
        <f t="shared" si="4"/>
        <v>63.90572390572391</v>
      </c>
      <c r="I246" s="72"/>
    </row>
    <row r="247" spans="1:9" ht="12.75">
      <c r="A247" s="6"/>
      <c r="B247" s="6"/>
      <c r="C247" s="7"/>
      <c r="D247" s="7">
        <v>511</v>
      </c>
      <c r="E247" s="7" t="s">
        <v>35</v>
      </c>
      <c r="F247" s="12">
        <v>1900000</v>
      </c>
      <c r="G247" s="67">
        <v>1690000</v>
      </c>
      <c r="H247" s="18">
        <f t="shared" si="4"/>
        <v>88.94736842105263</v>
      </c>
      <c r="I247" s="72"/>
    </row>
    <row r="248" spans="1:9" ht="12.75">
      <c r="A248" s="6"/>
      <c r="B248" s="6"/>
      <c r="C248" s="7"/>
      <c r="D248" s="7">
        <v>512</v>
      </c>
      <c r="E248" s="7" t="s">
        <v>36</v>
      </c>
      <c r="F248" s="12">
        <v>500000</v>
      </c>
      <c r="G248" s="67">
        <v>48000</v>
      </c>
      <c r="H248" s="18">
        <f t="shared" si="4"/>
        <v>9.6</v>
      </c>
      <c r="I248" s="72"/>
    </row>
    <row r="249" spans="1:9" ht="12.75">
      <c r="A249" s="6"/>
      <c r="B249" s="6"/>
      <c r="C249" s="7"/>
      <c r="D249" s="7">
        <v>541</v>
      </c>
      <c r="E249" s="7" t="s">
        <v>58</v>
      </c>
      <c r="F249" s="12">
        <v>0</v>
      </c>
      <c r="G249" s="67">
        <v>0</v>
      </c>
      <c r="H249" s="18" t="e">
        <f t="shared" si="4"/>
        <v>#DIV/0!</v>
      </c>
      <c r="I249" s="72"/>
    </row>
    <row r="250" spans="1:9" ht="6.75" customHeight="1">
      <c r="A250" s="6"/>
      <c r="B250" s="6"/>
      <c r="C250" s="7"/>
      <c r="D250" s="7"/>
      <c r="E250" s="7"/>
      <c r="F250" s="12"/>
      <c r="G250" s="67"/>
      <c r="H250" s="18"/>
      <c r="I250" s="72"/>
    </row>
    <row r="251" spans="1:9" ht="12.75">
      <c r="A251" s="6"/>
      <c r="B251" s="6"/>
      <c r="C251" s="7"/>
      <c r="D251" s="7"/>
      <c r="E251" s="13" t="s">
        <v>66</v>
      </c>
      <c r="F251" s="15">
        <f>SUM(F242:F249)</f>
        <v>18455000</v>
      </c>
      <c r="G251" s="68">
        <f>SUM(G242:G249)</f>
        <v>11162000</v>
      </c>
      <c r="H251" s="21">
        <f t="shared" si="4"/>
        <v>60.48225413167163</v>
      </c>
      <c r="I251" s="72"/>
    </row>
    <row r="252" spans="1:9" ht="10.5" customHeight="1">
      <c r="A252" s="6"/>
      <c r="B252" s="6"/>
      <c r="C252" s="7"/>
      <c r="D252" s="7"/>
      <c r="E252" s="7" t="s">
        <v>44</v>
      </c>
      <c r="F252" s="12"/>
      <c r="G252" s="67"/>
      <c r="H252" s="18"/>
      <c r="I252" s="72"/>
    </row>
    <row r="253" spans="1:9" ht="12.75">
      <c r="A253" s="6"/>
      <c r="B253" s="6"/>
      <c r="C253" s="7"/>
      <c r="D253" s="7"/>
      <c r="E253" s="13" t="s">
        <v>322</v>
      </c>
      <c r="F253" s="15">
        <f>SUM(F251)</f>
        <v>18455000</v>
      </c>
      <c r="G253" s="68">
        <f>SUM(G251)</f>
        <v>11162000</v>
      </c>
      <c r="H253" s="21">
        <f t="shared" si="4"/>
        <v>60.48225413167163</v>
      </c>
      <c r="I253" s="66"/>
    </row>
    <row r="254" spans="8:9" ht="21.75" customHeight="1">
      <c r="H254" s="18"/>
      <c r="I254" s="72"/>
    </row>
    <row r="255" spans="1:9" ht="12.75">
      <c r="A255" s="6"/>
      <c r="B255" s="6" t="s">
        <v>323</v>
      </c>
      <c r="C255" s="7"/>
      <c r="D255" s="7"/>
      <c r="E255" s="7" t="s">
        <v>324</v>
      </c>
      <c r="F255" s="12"/>
      <c r="G255" s="12"/>
      <c r="H255" s="18"/>
      <c r="I255" s="72"/>
    </row>
    <row r="256" spans="1:9" ht="12.75">
      <c r="A256" s="6"/>
      <c r="B256" s="6"/>
      <c r="C256" s="13">
        <v>421</v>
      </c>
      <c r="D256" s="7"/>
      <c r="E256" s="13" t="s">
        <v>325</v>
      </c>
      <c r="F256" s="12"/>
      <c r="G256" s="12"/>
      <c r="H256" s="18"/>
      <c r="I256" s="72"/>
    </row>
    <row r="257" spans="1:9" ht="4.5" customHeight="1">
      <c r="A257" s="6"/>
      <c r="B257" s="6"/>
      <c r="C257" s="7"/>
      <c r="D257" s="7"/>
      <c r="E257" s="7"/>
      <c r="F257" s="12"/>
      <c r="G257" s="12"/>
      <c r="H257" s="18"/>
      <c r="I257" s="72"/>
    </row>
    <row r="258" spans="1:9" ht="12.75">
      <c r="A258" s="6"/>
      <c r="B258" s="6"/>
      <c r="C258" s="7"/>
      <c r="D258" s="7">
        <v>421</v>
      </c>
      <c r="E258" s="7" t="s">
        <v>22</v>
      </c>
      <c r="F258" s="12">
        <v>50000</v>
      </c>
      <c r="G258" s="12">
        <v>26000</v>
      </c>
      <c r="H258" s="18">
        <f t="shared" si="4"/>
        <v>52</v>
      </c>
      <c r="I258" s="72"/>
    </row>
    <row r="259" spans="1:9" ht="12.75">
      <c r="A259" s="6"/>
      <c r="B259" s="6"/>
      <c r="C259" s="7"/>
      <c r="D259" s="7">
        <v>422</v>
      </c>
      <c r="E259" s="7" t="s">
        <v>15</v>
      </c>
      <c r="F259" s="12">
        <v>30000</v>
      </c>
      <c r="G259" s="12">
        <v>0</v>
      </c>
      <c r="H259" s="18">
        <f t="shared" si="4"/>
        <v>0</v>
      </c>
      <c r="I259" s="72"/>
    </row>
    <row r="260" spans="1:9" ht="12.75">
      <c r="A260" s="6"/>
      <c r="B260" s="6"/>
      <c r="C260" s="7"/>
      <c r="D260" s="7">
        <v>423</v>
      </c>
      <c r="E260" s="7" t="s">
        <v>16</v>
      </c>
      <c r="F260" s="12">
        <v>2300000</v>
      </c>
      <c r="G260" s="12">
        <v>1240000</v>
      </c>
      <c r="H260" s="18">
        <f t="shared" si="4"/>
        <v>53.91304347826087</v>
      </c>
      <c r="I260" s="72"/>
    </row>
    <row r="261" spans="1:9" ht="12.75">
      <c r="A261" s="6"/>
      <c r="B261" s="6"/>
      <c r="C261" s="7"/>
      <c r="D261" s="7">
        <v>424</v>
      </c>
      <c r="E261" s="7" t="s">
        <v>17</v>
      </c>
      <c r="F261" s="12">
        <v>0</v>
      </c>
      <c r="G261" s="12">
        <v>0</v>
      </c>
      <c r="H261" s="18" t="e">
        <f t="shared" si="4"/>
        <v>#DIV/0!</v>
      </c>
      <c r="I261" s="72"/>
    </row>
    <row r="262" spans="1:9" ht="12.75">
      <c r="A262" s="6"/>
      <c r="B262" s="6"/>
      <c r="C262" s="7"/>
      <c r="D262" s="7">
        <v>426</v>
      </c>
      <c r="E262" s="7" t="s">
        <v>23</v>
      </c>
      <c r="F262" s="12">
        <v>2270000</v>
      </c>
      <c r="G262" s="12">
        <v>82000</v>
      </c>
      <c r="H262" s="18">
        <f t="shared" si="4"/>
        <v>3.6123348017621146</v>
      </c>
      <c r="I262" s="72"/>
    </row>
    <row r="263" spans="1:9" ht="12.75">
      <c r="A263" s="6"/>
      <c r="B263" s="6"/>
      <c r="C263" s="7"/>
      <c r="D263" s="7">
        <v>451</v>
      </c>
      <c r="E263" s="7" t="s">
        <v>326</v>
      </c>
      <c r="F263" s="12">
        <v>1850000</v>
      </c>
      <c r="G263" s="12">
        <v>1822000</v>
      </c>
      <c r="H263" s="18">
        <f t="shared" si="4"/>
        <v>98.48648648648648</v>
      </c>
      <c r="I263" s="72"/>
    </row>
    <row r="264" spans="1:9" ht="7.5" customHeight="1">
      <c r="A264" s="6"/>
      <c r="B264" s="6"/>
      <c r="C264" s="7"/>
      <c r="D264" s="7"/>
      <c r="E264" s="7"/>
      <c r="F264" s="12"/>
      <c r="G264" s="12"/>
      <c r="H264" s="18"/>
      <c r="I264" s="72"/>
    </row>
    <row r="265" spans="1:9" s="16" customFormat="1" ht="12.75">
      <c r="A265" s="81"/>
      <c r="B265" s="81"/>
      <c r="C265" s="13"/>
      <c r="D265" s="13"/>
      <c r="E265" s="13" t="s">
        <v>327</v>
      </c>
      <c r="F265" s="15">
        <f>SUM(F258:F263)</f>
        <v>6500000</v>
      </c>
      <c r="G265" s="15">
        <f>SUM(G258:G263)</f>
        <v>3170000</v>
      </c>
      <c r="H265" s="21">
        <f t="shared" si="4"/>
        <v>48.769230769230774</v>
      </c>
      <c r="I265" s="66"/>
    </row>
    <row r="266" spans="1:9" s="16" customFormat="1" ht="7.5" customHeight="1">
      <c r="A266" s="81"/>
      <c r="B266" s="81"/>
      <c r="C266" s="13"/>
      <c r="D266" s="13"/>
      <c r="E266" s="13"/>
      <c r="F266" s="15"/>
      <c r="G266" s="15"/>
      <c r="H266" s="18"/>
      <c r="I266" s="66"/>
    </row>
    <row r="267" spans="1:9" s="16" customFormat="1" ht="12.75">
      <c r="A267" s="81"/>
      <c r="B267" s="81"/>
      <c r="C267" s="13"/>
      <c r="D267" s="13"/>
      <c r="E267" s="13" t="s">
        <v>329</v>
      </c>
      <c r="F267" s="15">
        <f>SUM(F265)</f>
        <v>6500000</v>
      </c>
      <c r="G267" s="15">
        <f>SUM(G265)</f>
        <v>3170000</v>
      </c>
      <c r="H267" s="21">
        <f t="shared" si="4"/>
        <v>48.769230769230774</v>
      </c>
      <c r="I267" s="66"/>
    </row>
    <row r="268" spans="8:9" ht="23.25" customHeight="1">
      <c r="H268" s="18"/>
      <c r="I268" s="72"/>
    </row>
    <row r="269" spans="1:9" ht="12.75">
      <c r="A269" s="6"/>
      <c r="B269" s="6" t="s">
        <v>328</v>
      </c>
      <c r="C269" s="7"/>
      <c r="D269" s="7"/>
      <c r="E269" s="7" t="s">
        <v>67</v>
      </c>
      <c r="F269" s="12"/>
      <c r="G269" s="12"/>
      <c r="H269" s="18"/>
      <c r="I269" s="72"/>
    </row>
    <row r="270" spans="1:9" ht="12.75">
      <c r="A270" s="6"/>
      <c r="B270" s="6"/>
      <c r="C270" s="19">
        <v>630</v>
      </c>
      <c r="D270" s="7"/>
      <c r="E270" s="13" t="s">
        <v>68</v>
      </c>
      <c r="F270" s="12"/>
      <c r="G270" s="67"/>
      <c r="H270" s="18"/>
      <c r="I270" s="72"/>
    </row>
    <row r="271" spans="1:9" ht="6" customHeight="1">
      <c r="A271" s="6"/>
      <c r="B271" s="6"/>
      <c r="C271" s="7"/>
      <c r="D271" s="7"/>
      <c r="E271" s="7"/>
      <c r="F271" s="12"/>
      <c r="G271" s="67"/>
      <c r="H271" s="18"/>
      <c r="I271" s="72"/>
    </row>
    <row r="272" spans="1:9" ht="24.75" customHeight="1">
      <c r="A272" s="6"/>
      <c r="B272" s="6"/>
      <c r="C272" s="7"/>
      <c r="D272" s="7"/>
      <c r="E272" s="8" t="s">
        <v>69</v>
      </c>
      <c r="F272" s="12"/>
      <c r="G272" s="67"/>
      <c r="H272" s="18"/>
      <c r="I272" s="72"/>
    </row>
    <row r="273" spans="1:9" ht="12.75" customHeight="1">
      <c r="A273" s="6"/>
      <c r="B273" s="6"/>
      <c r="C273" s="7"/>
      <c r="D273" s="7">
        <v>421</v>
      </c>
      <c r="E273" s="8" t="s">
        <v>22</v>
      </c>
      <c r="F273" s="12">
        <v>50000</v>
      </c>
      <c r="G273" s="67">
        <v>0</v>
      </c>
      <c r="H273" s="18">
        <f t="shared" si="4"/>
        <v>0</v>
      </c>
      <c r="I273" s="72"/>
    </row>
    <row r="274" spans="1:9" ht="12.75">
      <c r="A274" s="6"/>
      <c r="B274" s="6"/>
      <c r="C274" s="7"/>
      <c r="D274" s="7">
        <v>423</v>
      </c>
      <c r="E274" s="7" t="s">
        <v>16</v>
      </c>
      <c r="F274" s="12">
        <v>350000</v>
      </c>
      <c r="G274" s="67">
        <v>67000</v>
      </c>
      <c r="H274" s="18">
        <f t="shared" si="4"/>
        <v>19.142857142857142</v>
      </c>
      <c r="I274" s="72"/>
    </row>
    <row r="275" spans="1:9" ht="12.75">
      <c r="A275" s="6"/>
      <c r="B275" s="6"/>
      <c r="C275" s="7"/>
      <c r="D275" s="7">
        <v>426</v>
      </c>
      <c r="E275" s="7" t="s">
        <v>23</v>
      </c>
      <c r="F275" s="12">
        <v>100000</v>
      </c>
      <c r="G275" s="67">
        <v>0</v>
      </c>
      <c r="H275" s="18">
        <f t="shared" si="4"/>
        <v>0</v>
      </c>
      <c r="I275" s="72"/>
    </row>
    <row r="276" spans="1:9" ht="12.75">
      <c r="A276" s="6"/>
      <c r="B276" s="6"/>
      <c r="C276" s="7"/>
      <c r="D276" s="7">
        <v>483</v>
      </c>
      <c r="E276" s="7" t="s">
        <v>354</v>
      </c>
      <c r="F276" s="12">
        <v>0</v>
      </c>
      <c r="G276" s="67">
        <v>0</v>
      </c>
      <c r="H276" s="18">
        <v>0</v>
      </c>
      <c r="I276" s="72"/>
    </row>
    <row r="277" spans="1:9" ht="6" customHeight="1">
      <c r="A277" s="6"/>
      <c r="B277" s="6"/>
      <c r="C277" s="7"/>
      <c r="D277" s="7"/>
      <c r="E277" s="7"/>
      <c r="F277" s="12"/>
      <c r="G277" s="67"/>
      <c r="H277" s="18"/>
      <c r="I277" s="72"/>
    </row>
    <row r="278" spans="1:9" ht="12" customHeight="1">
      <c r="A278" s="6"/>
      <c r="B278" s="6"/>
      <c r="C278" s="7"/>
      <c r="D278" s="7"/>
      <c r="E278" s="13" t="s">
        <v>70</v>
      </c>
      <c r="F278" s="15">
        <f>SUM(F273:F277)</f>
        <v>500000</v>
      </c>
      <c r="G278" s="68">
        <f>SUM(G273:G277)</f>
        <v>67000</v>
      </c>
      <c r="H278" s="21">
        <f t="shared" si="4"/>
        <v>13.4</v>
      </c>
      <c r="I278" s="72"/>
    </row>
    <row r="279" spans="1:9" ht="6.75" customHeight="1">
      <c r="A279" s="6"/>
      <c r="B279" s="6"/>
      <c r="C279" s="7"/>
      <c r="D279" s="7"/>
      <c r="E279" s="7"/>
      <c r="F279" s="12"/>
      <c r="G279" s="67"/>
      <c r="H279" s="18"/>
      <c r="I279" s="72"/>
    </row>
    <row r="280" spans="1:9" ht="12.75">
      <c r="A280" s="6"/>
      <c r="B280" s="6"/>
      <c r="C280" s="7"/>
      <c r="D280" s="7"/>
      <c r="E280" s="13" t="s">
        <v>330</v>
      </c>
      <c r="F280" s="15">
        <f>SUM(F278)</f>
        <v>500000</v>
      </c>
      <c r="G280" s="68">
        <f>SUM(G278)</f>
        <v>67000</v>
      </c>
      <c r="H280" s="21">
        <f t="shared" si="4"/>
        <v>13.4</v>
      </c>
      <c r="I280" s="66"/>
    </row>
    <row r="281" spans="8:9" ht="9" customHeight="1" thickBot="1">
      <c r="H281" s="18"/>
      <c r="I281" s="72"/>
    </row>
    <row r="282" spans="5:9" ht="13.5" thickBot="1">
      <c r="E282" s="33" t="s">
        <v>374</v>
      </c>
      <c r="F282" s="32">
        <f>SUM(F280+F267+F253+F236+F211+F201+F195+F185+F178+F153+F136+F91+F81+F38)</f>
        <v>285008000</v>
      </c>
      <c r="G282" s="15">
        <f>SUM(G280+G267+G253+G236+G211+G201+G195+G185+G178+G153+G136+G91+G81+G38)</f>
        <v>215012000</v>
      </c>
      <c r="H282" s="21">
        <f t="shared" si="4"/>
        <v>75.44068938415764</v>
      </c>
      <c r="I282" s="66"/>
    </row>
    <row r="283" spans="5:9" ht="21" customHeight="1">
      <c r="E283" s="61"/>
      <c r="F283" s="62"/>
      <c r="G283" s="62"/>
      <c r="H283" s="63"/>
      <c r="I283" s="66"/>
    </row>
    <row r="284" spans="1:9" ht="14.25" customHeight="1">
      <c r="A284" s="97"/>
      <c r="B284" s="97"/>
      <c r="C284" s="98"/>
      <c r="D284" s="98"/>
      <c r="E284" s="182" t="s">
        <v>331</v>
      </c>
      <c r="F284" s="182"/>
      <c r="G284" s="99"/>
      <c r="H284" s="100"/>
      <c r="I284" s="66"/>
    </row>
    <row r="285" spans="1:9" ht="26.25" customHeight="1">
      <c r="A285" s="5" t="s">
        <v>0</v>
      </c>
      <c r="B285" s="6" t="s">
        <v>1</v>
      </c>
      <c r="C285" s="7" t="s">
        <v>2</v>
      </c>
      <c r="D285" s="8" t="s">
        <v>6</v>
      </c>
      <c r="E285" s="9" t="s">
        <v>3</v>
      </c>
      <c r="F285" s="10" t="s">
        <v>56</v>
      </c>
      <c r="G285" s="10" t="s">
        <v>268</v>
      </c>
      <c r="H285" s="77" t="s">
        <v>269</v>
      </c>
      <c r="I285" s="66"/>
    </row>
    <row r="286" spans="1:9" ht="12.75">
      <c r="A286" s="6" t="s">
        <v>4</v>
      </c>
      <c r="B286" s="6" t="s">
        <v>8</v>
      </c>
      <c r="C286" s="7">
        <v>110</v>
      </c>
      <c r="D286" s="7">
        <v>426</v>
      </c>
      <c r="E286" s="7" t="s">
        <v>23</v>
      </c>
      <c r="F286" s="38">
        <v>400000</v>
      </c>
      <c r="G286" s="38">
        <v>394000</v>
      </c>
      <c r="H286" s="23">
        <f>G286/F286*100</f>
        <v>98.5</v>
      </c>
      <c r="I286" s="66"/>
    </row>
    <row r="287" spans="1:9" ht="12.75">
      <c r="A287" s="6" t="s">
        <v>4</v>
      </c>
      <c r="B287" s="6" t="s">
        <v>8</v>
      </c>
      <c r="C287" s="7">
        <v>110</v>
      </c>
      <c r="D287" s="7">
        <v>481</v>
      </c>
      <c r="E287" s="85" t="s">
        <v>135</v>
      </c>
      <c r="F287" s="38">
        <v>4300000</v>
      </c>
      <c r="G287" s="38">
        <v>4232000</v>
      </c>
      <c r="H287" s="23">
        <f aca="true" t="shared" si="5" ref="H287:H306">G287/F287*100</f>
        <v>98.4186046511628</v>
      </c>
      <c r="I287" s="66"/>
    </row>
    <row r="288" spans="1:9" ht="12.75">
      <c r="A288" s="6" t="s">
        <v>5</v>
      </c>
      <c r="B288" s="6" t="s">
        <v>25</v>
      </c>
      <c r="C288" s="7">
        <v>130</v>
      </c>
      <c r="D288" s="7">
        <v>423</v>
      </c>
      <c r="E288" s="7" t="s">
        <v>16</v>
      </c>
      <c r="F288" s="38">
        <v>4000000</v>
      </c>
      <c r="G288" s="38">
        <v>2729000</v>
      </c>
      <c r="H288" s="23">
        <f t="shared" si="5"/>
        <v>68.22500000000001</v>
      </c>
      <c r="I288" s="66"/>
    </row>
    <row r="289" spans="1:9" ht="12.75">
      <c r="A289" s="6" t="s">
        <v>5</v>
      </c>
      <c r="B289" s="6" t="s">
        <v>25</v>
      </c>
      <c r="C289" s="7">
        <v>130</v>
      </c>
      <c r="D289" s="7">
        <v>424</v>
      </c>
      <c r="E289" s="7" t="s">
        <v>17</v>
      </c>
      <c r="F289" s="38">
        <v>200000</v>
      </c>
      <c r="G289" s="38">
        <v>187000</v>
      </c>
      <c r="H289" s="23">
        <f t="shared" si="5"/>
        <v>93.5</v>
      </c>
      <c r="I289" s="66"/>
    </row>
    <row r="290" spans="1:9" ht="12.75">
      <c r="A290" s="6" t="s">
        <v>5</v>
      </c>
      <c r="B290" s="6" t="s">
        <v>25</v>
      </c>
      <c r="C290" s="7">
        <v>130</v>
      </c>
      <c r="D290" s="7">
        <v>482</v>
      </c>
      <c r="E290" s="7" t="s">
        <v>40</v>
      </c>
      <c r="F290" s="38">
        <v>400000</v>
      </c>
      <c r="G290" s="38">
        <v>39000</v>
      </c>
      <c r="H290" s="23">
        <f t="shared" si="5"/>
        <v>9.75</v>
      </c>
      <c r="I290" s="66"/>
    </row>
    <row r="291" spans="1:9" ht="12.75">
      <c r="A291" s="6" t="s">
        <v>5</v>
      </c>
      <c r="B291" s="6" t="s">
        <v>25</v>
      </c>
      <c r="C291" s="7">
        <v>130</v>
      </c>
      <c r="D291" s="7">
        <v>511</v>
      </c>
      <c r="E291" s="7" t="s">
        <v>35</v>
      </c>
      <c r="F291" s="38">
        <v>3500000</v>
      </c>
      <c r="G291" s="38">
        <v>0</v>
      </c>
      <c r="H291" s="23">
        <f t="shared" si="5"/>
        <v>0</v>
      </c>
      <c r="I291" s="66"/>
    </row>
    <row r="292" spans="1:9" ht="12.75">
      <c r="A292" s="6" t="s">
        <v>5</v>
      </c>
      <c r="B292" s="6" t="s">
        <v>25</v>
      </c>
      <c r="C292" s="7">
        <v>130</v>
      </c>
      <c r="D292" s="7">
        <v>512</v>
      </c>
      <c r="E292" s="22" t="s">
        <v>36</v>
      </c>
      <c r="F292" s="38">
        <v>2850000</v>
      </c>
      <c r="G292" s="38">
        <v>2484000</v>
      </c>
      <c r="H292" s="23">
        <f t="shared" si="5"/>
        <v>87.1578947368421</v>
      </c>
      <c r="I292" s="66"/>
    </row>
    <row r="293" spans="1:9" ht="12.75">
      <c r="A293" s="6" t="s">
        <v>5</v>
      </c>
      <c r="B293" s="6" t="s">
        <v>25</v>
      </c>
      <c r="C293" s="7">
        <v>130</v>
      </c>
      <c r="D293" s="7">
        <v>541</v>
      </c>
      <c r="E293" s="7" t="s">
        <v>58</v>
      </c>
      <c r="F293" s="38">
        <v>750000</v>
      </c>
      <c r="G293" s="38">
        <v>369000</v>
      </c>
      <c r="H293" s="23">
        <f t="shared" si="5"/>
        <v>49.2</v>
      </c>
      <c r="I293" s="66"/>
    </row>
    <row r="294" spans="1:9" ht="12.75">
      <c r="A294" s="6" t="s">
        <v>5</v>
      </c>
      <c r="B294" s="6" t="s">
        <v>25</v>
      </c>
      <c r="C294" s="7">
        <v>810</v>
      </c>
      <c r="D294" s="7">
        <v>481</v>
      </c>
      <c r="E294" s="85" t="s">
        <v>135</v>
      </c>
      <c r="F294" s="38">
        <v>1500000</v>
      </c>
      <c r="G294" s="38">
        <v>1495000</v>
      </c>
      <c r="H294" s="23">
        <f t="shared" si="5"/>
        <v>99.66666666666667</v>
      </c>
      <c r="I294" s="66"/>
    </row>
    <row r="295" spans="1:9" ht="12.75">
      <c r="A295" s="6" t="s">
        <v>5</v>
      </c>
      <c r="B295" s="6" t="s">
        <v>25</v>
      </c>
      <c r="C295" s="7">
        <v>500</v>
      </c>
      <c r="D295" s="7">
        <v>512</v>
      </c>
      <c r="E295" s="22" t="s">
        <v>36</v>
      </c>
      <c r="F295" s="38">
        <v>12000000</v>
      </c>
      <c r="G295" s="38">
        <v>8404000</v>
      </c>
      <c r="H295" s="23">
        <f t="shared" si="5"/>
        <v>70.03333333333333</v>
      </c>
      <c r="I295" s="66"/>
    </row>
    <row r="296" spans="1:9" ht="12.75">
      <c r="A296" s="6" t="s">
        <v>5</v>
      </c>
      <c r="B296" s="6" t="s">
        <v>316</v>
      </c>
      <c r="C296" s="7">
        <v>620</v>
      </c>
      <c r="D296" s="7">
        <v>415</v>
      </c>
      <c r="E296" s="7" t="s">
        <v>31</v>
      </c>
      <c r="F296" s="38">
        <v>44000</v>
      </c>
      <c r="G296" s="38">
        <v>44000</v>
      </c>
      <c r="H296" s="23">
        <f t="shared" si="5"/>
        <v>100</v>
      </c>
      <c r="I296" s="66"/>
    </row>
    <row r="297" spans="1:9" ht="12.75">
      <c r="A297" s="6" t="s">
        <v>5</v>
      </c>
      <c r="B297" s="6" t="s">
        <v>316</v>
      </c>
      <c r="C297" s="7">
        <v>620</v>
      </c>
      <c r="D297" s="7">
        <v>421</v>
      </c>
      <c r="E297" s="7" t="s">
        <v>22</v>
      </c>
      <c r="F297" s="38">
        <v>13000</v>
      </c>
      <c r="G297" s="38">
        <v>12000</v>
      </c>
      <c r="H297" s="23">
        <f t="shared" si="5"/>
        <v>92.3076923076923</v>
      </c>
      <c r="I297" s="66"/>
    </row>
    <row r="298" spans="1:9" ht="12.75">
      <c r="A298" s="6" t="s">
        <v>5</v>
      </c>
      <c r="B298" s="6" t="s">
        <v>316</v>
      </c>
      <c r="C298" s="7">
        <v>620</v>
      </c>
      <c r="D298" s="7">
        <v>422</v>
      </c>
      <c r="E298" s="7" t="s">
        <v>15</v>
      </c>
      <c r="F298" s="38">
        <v>4000</v>
      </c>
      <c r="G298" s="38">
        <v>4000</v>
      </c>
      <c r="H298" s="23">
        <f t="shared" si="5"/>
        <v>100</v>
      </c>
      <c r="I298" s="66"/>
    </row>
    <row r="299" spans="1:9" ht="12.75">
      <c r="A299" s="6" t="s">
        <v>5</v>
      </c>
      <c r="B299" s="6" t="s">
        <v>316</v>
      </c>
      <c r="C299" s="7">
        <v>620</v>
      </c>
      <c r="D299" s="7">
        <v>423</v>
      </c>
      <c r="E299" s="7" t="s">
        <v>16</v>
      </c>
      <c r="F299" s="38">
        <v>29000</v>
      </c>
      <c r="G299" s="38">
        <v>28000</v>
      </c>
      <c r="H299" s="23">
        <f t="shared" si="5"/>
        <v>96.55172413793103</v>
      </c>
      <c r="I299" s="66"/>
    </row>
    <row r="300" spans="1:9" ht="12.75">
      <c r="A300" s="6" t="s">
        <v>5</v>
      </c>
      <c r="B300" s="6" t="s">
        <v>316</v>
      </c>
      <c r="C300" s="7">
        <v>620</v>
      </c>
      <c r="D300" s="7">
        <v>425</v>
      </c>
      <c r="E300" s="8" t="s">
        <v>33</v>
      </c>
      <c r="F300" s="38">
        <v>5295000</v>
      </c>
      <c r="G300" s="38">
        <v>5177000</v>
      </c>
      <c r="H300" s="23">
        <f t="shared" si="5"/>
        <v>97.77148253068933</v>
      </c>
      <c r="I300" s="66"/>
    </row>
    <row r="301" spans="1:9" ht="12.75">
      <c r="A301" s="6" t="s">
        <v>5</v>
      </c>
      <c r="B301" s="6" t="s">
        <v>316</v>
      </c>
      <c r="C301" s="7">
        <v>620</v>
      </c>
      <c r="D301" s="7">
        <v>426</v>
      </c>
      <c r="E301" s="7" t="s">
        <v>23</v>
      </c>
      <c r="F301" s="38">
        <v>3015000</v>
      </c>
      <c r="G301" s="38">
        <v>3013000</v>
      </c>
      <c r="H301" s="23">
        <f t="shared" si="5"/>
        <v>99.93366500829187</v>
      </c>
      <c r="I301" s="66"/>
    </row>
    <row r="302" spans="1:9" ht="12.75">
      <c r="A302" s="6" t="s">
        <v>5</v>
      </c>
      <c r="B302" s="6" t="s">
        <v>316</v>
      </c>
      <c r="C302" s="7">
        <v>620</v>
      </c>
      <c r="D302" s="7">
        <v>511</v>
      </c>
      <c r="E302" s="7" t="s">
        <v>35</v>
      </c>
      <c r="F302" s="38">
        <v>5400000</v>
      </c>
      <c r="G302" s="38">
        <v>5399000</v>
      </c>
      <c r="H302" s="23">
        <f t="shared" si="5"/>
        <v>99.98148148148148</v>
      </c>
      <c r="I302" s="66"/>
    </row>
    <row r="303" spans="1:9" ht="12.75">
      <c r="A303" s="6" t="s">
        <v>5</v>
      </c>
      <c r="B303" s="6" t="s">
        <v>316</v>
      </c>
      <c r="C303" s="7">
        <v>620</v>
      </c>
      <c r="D303" s="7">
        <v>512</v>
      </c>
      <c r="E303" s="22" t="s">
        <v>36</v>
      </c>
      <c r="F303" s="38">
        <v>9500000</v>
      </c>
      <c r="G303" s="38">
        <v>4968000</v>
      </c>
      <c r="H303" s="23">
        <f t="shared" si="5"/>
        <v>52.29473684210526</v>
      </c>
      <c r="I303" s="66"/>
    </row>
    <row r="304" spans="1:9" ht="12.75">
      <c r="A304" s="6" t="s">
        <v>5</v>
      </c>
      <c r="B304" s="6" t="s">
        <v>316</v>
      </c>
      <c r="C304" s="7">
        <v>620</v>
      </c>
      <c r="D304" s="7">
        <v>513</v>
      </c>
      <c r="E304" s="7" t="s">
        <v>310</v>
      </c>
      <c r="F304" s="38">
        <v>300000</v>
      </c>
      <c r="G304" s="38">
        <v>290000</v>
      </c>
      <c r="H304" s="23">
        <f t="shared" si="5"/>
        <v>96.66666666666667</v>
      </c>
      <c r="I304" s="66"/>
    </row>
    <row r="305" spans="1:9" ht="12.75">
      <c r="A305" s="6" t="s">
        <v>5</v>
      </c>
      <c r="B305" s="6" t="s">
        <v>316</v>
      </c>
      <c r="C305" s="7">
        <v>630</v>
      </c>
      <c r="D305" s="7">
        <v>511</v>
      </c>
      <c r="E305" s="7" t="s">
        <v>35</v>
      </c>
      <c r="F305" s="38">
        <v>23500000</v>
      </c>
      <c r="G305" s="38">
        <v>4162000</v>
      </c>
      <c r="H305" s="23">
        <f t="shared" si="5"/>
        <v>17.710638297872343</v>
      </c>
      <c r="I305" s="66"/>
    </row>
    <row r="306" spans="1:9" ht="12.75">
      <c r="A306" s="101"/>
      <c r="B306" s="101"/>
      <c r="C306" s="102"/>
      <c r="D306" s="103"/>
      <c r="E306" s="13" t="s">
        <v>332</v>
      </c>
      <c r="F306" s="15">
        <f>SUM(F286:F305)</f>
        <v>77000000</v>
      </c>
      <c r="G306" s="15">
        <f>SUM(G286:G305)</f>
        <v>43430000</v>
      </c>
      <c r="H306" s="21">
        <f t="shared" si="5"/>
        <v>56.4025974025974</v>
      </c>
      <c r="I306" s="66"/>
    </row>
    <row r="307" spans="5:9" ht="12.75">
      <c r="E307" s="61"/>
      <c r="F307" s="62"/>
      <c r="G307" s="62"/>
      <c r="H307" s="63"/>
      <c r="I307" s="66"/>
    </row>
    <row r="308" spans="5:9" ht="16.5" customHeight="1">
      <c r="E308" s="13" t="s">
        <v>431</v>
      </c>
      <c r="F308" s="15">
        <f>SUM(F306+F282)</f>
        <v>362008000</v>
      </c>
      <c r="G308" s="15">
        <f>SUM(G306+G282)</f>
        <v>258442000</v>
      </c>
      <c r="H308" s="21"/>
      <c r="I308" s="66"/>
    </row>
    <row r="310" ht="16.5" customHeight="1">
      <c r="E310" s="104" t="s">
        <v>368</v>
      </c>
    </row>
    <row r="311" spans="1:8" ht="24.75" customHeight="1">
      <c r="A311" s="5" t="s">
        <v>0</v>
      </c>
      <c r="B311" s="6" t="s">
        <v>1</v>
      </c>
      <c r="C311" s="7" t="s">
        <v>2</v>
      </c>
      <c r="D311" s="8" t="s">
        <v>6</v>
      </c>
      <c r="E311" s="9" t="s">
        <v>3</v>
      </c>
      <c r="F311" s="10" t="s">
        <v>56</v>
      </c>
      <c r="G311" s="10" t="s">
        <v>268</v>
      </c>
      <c r="H311" s="77" t="s">
        <v>269</v>
      </c>
    </row>
    <row r="312" spans="1:8" ht="12.75">
      <c r="A312" s="107" t="s">
        <v>5</v>
      </c>
      <c r="B312" s="6" t="s">
        <v>318</v>
      </c>
      <c r="C312" s="7">
        <v>820</v>
      </c>
      <c r="D312" s="8">
        <v>421</v>
      </c>
      <c r="E312" s="7" t="s">
        <v>22</v>
      </c>
      <c r="F312" s="10">
        <v>0</v>
      </c>
      <c r="G312" s="10">
        <v>1000</v>
      </c>
      <c r="H312" s="134">
        <v>0</v>
      </c>
    </row>
    <row r="313" spans="1:8" ht="12.75">
      <c r="A313" s="107" t="s">
        <v>5</v>
      </c>
      <c r="B313" s="6" t="s">
        <v>318</v>
      </c>
      <c r="C313" s="7">
        <v>820</v>
      </c>
      <c r="D313" s="8">
        <v>422</v>
      </c>
      <c r="E313" s="7" t="s">
        <v>15</v>
      </c>
      <c r="F313" s="10">
        <v>0</v>
      </c>
      <c r="G313" s="10">
        <v>6000</v>
      </c>
      <c r="H313" s="134">
        <v>0</v>
      </c>
    </row>
    <row r="314" spans="1:8" ht="12.75">
      <c r="A314" s="107" t="s">
        <v>5</v>
      </c>
      <c r="B314" s="6" t="s">
        <v>318</v>
      </c>
      <c r="C314" s="7">
        <v>820</v>
      </c>
      <c r="D314" s="8">
        <v>423</v>
      </c>
      <c r="E314" s="7" t="s">
        <v>16</v>
      </c>
      <c r="F314" s="10">
        <v>0</v>
      </c>
      <c r="G314" s="10">
        <v>10000</v>
      </c>
      <c r="H314" s="134">
        <v>0</v>
      </c>
    </row>
    <row r="315" spans="1:10" ht="12.75">
      <c r="A315" s="6" t="s">
        <v>5</v>
      </c>
      <c r="B315" s="6" t="s">
        <v>318</v>
      </c>
      <c r="C315" s="7">
        <v>820</v>
      </c>
      <c r="D315" s="7">
        <v>424</v>
      </c>
      <c r="E315" s="7" t="s">
        <v>17</v>
      </c>
      <c r="F315" s="12">
        <v>10000</v>
      </c>
      <c r="G315" s="12">
        <v>25000</v>
      </c>
      <c r="H315" s="18">
        <f>G315/F315*100</f>
        <v>250</v>
      </c>
      <c r="J315" s="3"/>
    </row>
    <row r="316" spans="1:10" ht="12.75">
      <c r="A316" s="6" t="s">
        <v>5</v>
      </c>
      <c r="B316" s="6" t="s">
        <v>319</v>
      </c>
      <c r="C316" s="7">
        <v>911</v>
      </c>
      <c r="D316" s="7">
        <v>411</v>
      </c>
      <c r="E316" s="7" t="s">
        <v>28</v>
      </c>
      <c r="F316" s="12">
        <v>1407000</v>
      </c>
      <c r="G316" s="12">
        <v>1143000</v>
      </c>
      <c r="H316" s="18">
        <f aca="true" t="shared" si="6" ref="H316:H322">G316/F316*100</f>
        <v>81.2366737739872</v>
      </c>
      <c r="J316" s="3"/>
    </row>
    <row r="317" spans="1:10" ht="12.75">
      <c r="A317" s="6" t="s">
        <v>5</v>
      </c>
      <c r="B317" s="6" t="s">
        <v>319</v>
      </c>
      <c r="C317" s="7">
        <v>911</v>
      </c>
      <c r="D317" s="7">
        <v>412</v>
      </c>
      <c r="E317" s="7" t="s">
        <v>11</v>
      </c>
      <c r="F317" s="12">
        <v>253000</v>
      </c>
      <c r="G317" s="12">
        <v>203000</v>
      </c>
      <c r="H317" s="18">
        <f t="shared" si="6"/>
        <v>80.23715415019763</v>
      </c>
      <c r="J317" s="3"/>
    </row>
    <row r="318" spans="1:10" ht="12.75">
      <c r="A318" s="6" t="s">
        <v>5</v>
      </c>
      <c r="B318" s="6" t="s">
        <v>319</v>
      </c>
      <c r="C318" s="7">
        <v>911</v>
      </c>
      <c r="D318" s="105">
        <v>421</v>
      </c>
      <c r="E318" s="7" t="s">
        <v>22</v>
      </c>
      <c r="F318" s="12">
        <v>22000</v>
      </c>
      <c r="G318" s="12">
        <v>2000</v>
      </c>
      <c r="H318" s="18">
        <f t="shared" si="6"/>
        <v>9.090909090909092</v>
      </c>
      <c r="J318" s="3"/>
    </row>
    <row r="319" spans="1:10" ht="12.75">
      <c r="A319" s="6" t="s">
        <v>5</v>
      </c>
      <c r="B319" s="6" t="s">
        <v>319</v>
      </c>
      <c r="C319" s="7">
        <v>911</v>
      </c>
      <c r="D319" s="105">
        <v>422</v>
      </c>
      <c r="E319" s="7" t="s">
        <v>15</v>
      </c>
      <c r="F319" s="12">
        <v>1000</v>
      </c>
      <c r="G319" s="12">
        <v>0</v>
      </c>
      <c r="H319" s="18">
        <f t="shared" si="6"/>
        <v>0</v>
      </c>
      <c r="J319" s="3"/>
    </row>
    <row r="320" spans="1:10" ht="12.75">
      <c r="A320" s="6" t="s">
        <v>5</v>
      </c>
      <c r="B320" s="6" t="s">
        <v>319</v>
      </c>
      <c r="C320" s="7">
        <v>911</v>
      </c>
      <c r="D320" s="105">
        <v>423</v>
      </c>
      <c r="E320" s="7" t="s">
        <v>16</v>
      </c>
      <c r="F320" s="12">
        <v>2000</v>
      </c>
      <c r="G320" s="12">
        <v>644000</v>
      </c>
      <c r="H320" s="18">
        <f t="shared" si="6"/>
        <v>32200</v>
      </c>
      <c r="J320" s="3"/>
    </row>
    <row r="321" spans="1:10" ht="12.75">
      <c r="A321" s="6" t="s">
        <v>5</v>
      </c>
      <c r="B321" s="6" t="s">
        <v>319</v>
      </c>
      <c r="C321" s="7">
        <v>911</v>
      </c>
      <c r="D321" s="105">
        <v>424</v>
      </c>
      <c r="E321" s="7" t="s">
        <v>17</v>
      </c>
      <c r="F321" s="12">
        <v>2000</v>
      </c>
      <c r="G321" s="12">
        <v>0</v>
      </c>
      <c r="H321" s="18">
        <f t="shared" si="6"/>
        <v>0</v>
      </c>
      <c r="J321" s="3"/>
    </row>
    <row r="322" spans="1:10" ht="12.75" customHeight="1">
      <c r="A322" s="6" t="s">
        <v>5</v>
      </c>
      <c r="B322" s="6" t="s">
        <v>319</v>
      </c>
      <c r="C322" s="7">
        <v>911</v>
      </c>
      <c r="D322" s="105">
        <v>426</v>
      </c>
      <c r="E322" s="7" t="s">
        <v>23</v>
      </c>
      <c r="F322" s="12">
        <v>102000</v>
      </c>
      <c r="G322" s="12">
        <v>0</v>
      </c>
      <c r="H322" s="18">
        <f t="shared" si="6"/>
        <v>0</v>
      </c>
      <c r="J322" s="3"/>
    </row>
    <row r="323" spans="1:10" ht="12.75" customHeight="1">
      <c r="A323" s="6" t="s">
        <v>5</v>
      </c>
      <c r="B323" s="6" t="s">
        <v>319</v>
      </c>
      <c r="C323" s="7">
        <v>911</v>
      </c>
      <c r="D323" s="105">
        <v>465</v>
      </c>
      <c r="E323" s="85" t="s">
        <v>361</v>
      </c>
      <c r="F323" s="12">
        <v>0</v>
      </c>
      <c r="G323" s="12">
        <v>11000</v>
      </c>
      <c r="H323" s="18">
        <v>0</v>
      </c>
      <c r="J323" s="3"/>
    </row>
    <row r="324" spans="1:8" ht="12.75" customHeight="1">
      <c r="A324" s="6" t="s">
        <v>5</v>
      </c>
      <c r="B324" s="6" t="s">
        <v>321</v>
      </c>
      <c r="C324" s="7">
        <v>160</v>
      </c>
      <c r="D324" s="105">
        <v>421</v>
      </c>
      <c r="E324" s="7" t="s">
        <v>22</v>
      </c>
      <c r="F324" s="12">
        <v>0</v>
      </c>
      <c r="G324" s="12">
        <v>807000</v>
      </c>
      <c r="H324" s="18">
        <v>0</v>
      </c>
    </row>
    <row r="325" spans="1:10" ht="12.75" customHeight="1">
      <c r="A325" s="6" t="s">
        <v>5</v>
      </c>
      <c r="B325" s="6" t="s">
        <v>321</v>
      </c>
      <c r="C325" s="7">
        <v>160</v>
      </c>
      <c r="D325" s="105">
        <v>423</v>
      </c>
      <c r="E325" s="7" t="s">
        <v>16</v>
      </c>
      <c r="F325" s="12">
        <v>0</v>
      </c>
      <c r="G325" s="12">
        <v>317000</v>
      </c>
      <c r="H325" s="18">
        <v>0</v>
      </c>
      <c r="J325" s="3"/>
    </row>
    <row r="326" spans="1:8" ht="12.75" customHeight="1">
      <c r="A326" s="6" t="s">
        <v>5</v>
      </c>
      <c r="B326" s="6" t="s">
        <v>321</v>
      </c>
      <c r="C326" s="7">
        <v>160</v>
      </c>
      <c r="D326" s="105">
        <v>424</v>
      </c>
      <c r="E326" s="7" t="s">
        <v>17</v>
      </c>
      <c r="F326" s="12">
        <v>0</v>
      </c>
      <c r="G326" s="12">
        <v>26000</v>
      </c>
      <c r="H326" s="18">
        <v>0</v>
      </c>
    </row>
    <row r="327" spans="1:10" ht="12.75" customHeight="1">
      <c r="A327" s="6" t="s">
        <v>5</v>
      </c>
      <c r="B327" s="6" t="s">
        <v>321</v>
      </c>
      <c r="C327" s="7">
        <v>160</v>
      </c>
      <c r="D327" s="105">
        <v>425</v>
      </c>
      <c r="E327" s="7" t="s">
        <v>33</v>
      </c>
      <c r="F327" s="12">
        <v>0</v>
      </c>
      <c r="G327" s="12">
        <v>77000</v>
      </c>
      <c r="H327" s="18">
        <v>0</v>
      </c>
      <c r="J327" s="3"/>
    </row>
    <row r="328" spans="1:8" ht="12.75" customHeight="1">
      <c r="A328" s="6" t="s">
        <v>5</v>
      </c>
      <c r="B328" s="6" t="s">
        <v>321</v>
      </c>
      <c r="C328" s="7">
        <v>160</v>
      </c>
      <c r="D328" s="105">
        <v>426</v>
      </c>
      <c r="E328" s="7" t="s">
        <v>23</v>
      </c>
      <c r="F328" s="12">
        <v>0</v>
      </c>
      <c r="G328" s="12">
        <v>229000</v>
      </c>
      <c r="H328" s="18">
        <v>0</v>
      </c>
    </row>
    <row r="329" spans="1:8" ht="12.75" customHeight="1">
      <c r="A329" s="6" t="s">
        <v>5</v>
      </c>
      <c r="B329" s="6" t="s">
        <v>321</v>
      </c>
      <c r="C329" s="7">
        <v>160</v>
      </c>
      <c r="D329" s="105">
        <v>511</v>
      </c>
      <c r="E329" s="7" t="s">
        <v>35</v>
      </c>
      <c r="F329" s="12">
        <v>0</v>
      </c>
      <c r="G329" s="12">
        <v>44000</v>
      </c>
      <c r="H329" s="18">
        <v>0</v>
      </c>
    </row>
    <row r="330" spans="1:8" ht="12.75" customHeight="1">
      <c r="A330" s="6" t="s">
        <v>5</v>
      </c>
      <c r="B330" s="6" t="s">
        <v>321</v>
      </c>
      <c r="C330" s="7">
        <v>160</v>
      </c>
      <c r="D330" s="105">
        <v>512</v>
      </c>
      <c r="E330" s="7" t="s">
        <v>36</v>
      </c>
      <c r="F330" s="12">
        <v>0</v>
      </c>
      <c r="G330" s="12">
        <v>43000</v>
      </c>
      <c r="H330" s="18">
        <v>0</v>
      </c>
    </row>
    <row r="331" spans="1:8" ht="12.75" customHeight="1">
      <c r="A331" s="6" t="s">
        <v>5</v>
      </c>
      <c r="B331" s="6" t="s">
        <v>328</v>
      </c>
      <c r="C331" s="7">
        <v>630</v>
      </c>
      <c r="D331" s="105">
        <v>423</v>
      </c>
      <c r="E331" s="7" t="s">
        <v>16</v>
      </c>
      <c r="F331" s="12">
        <v>0</v>
      </c>
      <c r="G331" s="12">
        <v>35000</v>
      </c>
      <c r="H331" s="18">
        <v>0</v>
      </c>
    </row>
    <row r="332" spans="4:8" ht="12.75" customHeight="1">
      <c r="D332" s="64"/>
      <c r="E332" s="106" t="s">
        <v>369</v>
      </c>
      <c r="F332" s="15">
        <f>SUM(F312:F331)</f>
        <v>1799000</v>
      </c>
      <c r="G332" s="15">
        <f>SUM(G312:G331)</f>
        <v>3623000</v>
      </c>
      <c r="H332" s="21">
        <f>G332/F332*100</f>
        <v>201.38966092273483</v>
      </c>
    </row>
    <row r="333" spans="4:5" ht="12.75" customHeight="1">
      <c r="D333" s="64"/>
      <c r="E333" s="34"/>
    </row>
    <row r="334" spans="4:5" ht="36" customHeight="1">
      <c r="D334" s="64"/>
      <c r="E334" s="61" t="s">
        <v>370</v>
      </c>
    </row>
    <row r="335" spans="1:8" ht="25.5" customHeight="1">
      <c r="A335" s="5" t="s">
        <v>0</v>
      </c>
      <c r="B335" s="6" t="s">
        <v>1</v>
      </c>
      <c r="C335" s="7" t="s">
        <v>2</v>
      </c>
      <c r="D335" s="8" t="s">
        <v>6</v>
      </c>
      <c r="E335" s="9" t="s">
        <v>3</v>
      </c>
      <c r="F335" s="10" t="s">
        <v>56</v>
      </c>
      <c r="G335" s="10" t="s">
        <v>268</v>
      </c>
      <c r="H335" s="77" t="s">
        <v>269</v>
      </c>
    </row>
    <row r="336" spans="1:8" ht="12.75" customHeight="1">
      <c r="A336" s="6" t="s">
        <v>5</v>
      </c>
      <c r="B336" s="6" t="s">
        <v>318</v>
      </c>
      <c r="C336" s="7">
        <v>820</v>
      </c>
      <c r="D336" s="7">
        <v>424</v>
      </c>
      <c r="E336" s="7" t="s">
        <v>17</v>
      </c>
      <c r="F336" s="12">
        <v>180000</v>
      </c>
      <c r="G336" s="12">
        <v>0</v>
      </c>
      <c r="H336" s="18">
        <f>G336/F336*100</f>
        <v>0</v>
      </c>
    </row>
    <row r="337" spans="1:8" ht="12.75" customHeight="1">
      <c r="A337" s="6" t="s">
        <v>5</v>
      </c>
      <c r="B337" s="6" t="s">
        <v>319</v>
      </c>
      <c r="C337" s="7">
        <v>911</v>
      </c>
      <c r="D337" s="105">
        <v>413</v>
      </c>
      <c r="E337" s="7" t="s">
        <v>12</v>
      </c>
      <c r="F337" s="12">
        <v>1600000</v>
      </c>
      <c r="G337" s="12">
        <v>0</v>
      </c>
      <c r="H337" s="18">
        <f aca="true" t="shared" si="7" ref="H337:H347">G337/F337*100</f>
        <v>0</v>
      </c>
    </row>
    <row r="338" spans="1:8" ht="12.75" customHeight="1">
      <c r="A338" s="6" t="s">
        <v>5</v>
      </c>
      <c r="B338" s="6" t="s">
        <v>319</v>
      </c>
      <c r="C338" s="7">
        <v>911</v>
      </c>
      <c r="D338" s="105">
        <v>414</v>
      </c>
      <c r="E338" s="85" t="s">
        <v>353</v>
      </c>
      <c r="F338" s="12">
        <v>0</v>
      </c>
      <c r="G338" s="12">
        <v>1814000</v>
      </c>
      <c r="H338" s="18">
        <v>0</v>
      </c>
    </row>
    <row r="339" spans="1:8" ht="12.75" customHeight="1">
      <c r="A339" s="6" t="s">
        <v>5</v>
      </c>
      <c r="B339" s="6" t="s">
        <v>319</v>
      </c>
      <c r="C339" s="7">
        <v>911</v>
      </c>
      <c r="D339" s="105">
        <v>416</v>
      </c>
      <c r="E339" s="7" t="s">
        <v>62</v>
      </c>
      <c r="F339" s="12">
        <v>0</v>
      </c>
      <c r="G339" s="12">
        <v>101000</v>
      </c>
      <c r="H339" s="18">
        <v>0</v>
      </c>
    </row>
    <row r="340" spans="1:8" ht="12.75" customHeight="1">
      <c r="A340" s="6" t="s">
        <v>5</v>
      </c>
      <c r="B340" s="6" t="s">
        <v>319</v>
      </c>
      <c r="C340" s="7">
        <v>911</v>
      </c>
      <c r="D340" s="105">
        <v>421</v>
      </c>
      <c r="E340" s="7" t="s">
        <v>22</v>
      </c>
      <c r="F340" s="12">
        <v>1200000</v>
      </c>
      <c r="G340" s="12">
        <v>323000</v>
      </c>
      <c r="H340" s="18">
        <f t="shared" si="7"/>
        <v>26.916666666666668</v>
      </c>
    </row>
    <row r="341" spans="1:8" ht="12.75" customHeight="1">
      <c r="A341" s="6" t="s">
        <v>5</v>
      </c>
      <c r="B341" s="6" t="s">
        <v>319</v>
      </c>
      <c r="C341" s="7">
        <v>911</v>
      </c>
      <c r="D341" s="105">
        <v>422</v>
      </c>
      <c r="E341" s="7" t="s">
        <v>15</v>
      </c>
      <c r="F341" s="12">
        <v>80000</v>
      </c>
      <c r="G341" s="12">
        <v>88000</v>
      </c>
      <c r="H341" s="18">
        <f t="shared" si="7"/>
        <v>110.00000000000001</v>
      </c>
    </row>
    <row r="342" spans="1:8" ht="12.75" customHeight="1">
      <c r="A342" s="6" t="s">
        <v>5</v>
      </c>
      <c r="B342" s="6" t="s">
        <v>319</v>
      </c>
      <c r="C342" s="7">
        <v>911</v>
      </c>
      <c r="D342" s="105">
        <v>423</v>
      </c>
      <c r="E342" s="7" t="s">
        <v>16</v>
      </c>
      <c r="F342" s="12">
        <v>1115000</v>
      </c>
      <c r="G342" s="12">
        <v>231000</v>
      </c>
      <c r="H342" s="18">
        <f t="shared" si="7"/>
        <v>20.717488789237667</v>
      </c>
    </row>
    <row r="343" spans="1:8" ht="12.75" customHeight="1">
      <c r="A343" s="6" t="s">
        <v>5</v>
      </c>
      <c r="B343" s="6" t="s">
        <v>319</v>
      </c>
      <c r="C343" s="7">
        <v>911</v>
      </c>
      <c r="D343" s="105">
        <v>424</v>
      </c>
      <c r="E343" s="7" t="s">
        <v>17</v>
      </c>
      <c r="F343" s="12">
        <v>0</v>
      </c>
      <c r="G343" s="12">
        <v>23000</v>
      </c>
      <c r="H343" s="18">
        <v>0</v>
      </c>
    </row>
    <row r="344" spans="1:8" ht="12.75" customHeight="1">
      <c r="A344" s="6" t="s">
        <v>5</v>
      </c>
      <c r="B344" s="6" t="s">
        <v>319</v>
      </c>
      <c r="C344" s="7">
        <v>911</v>
      </c>
      <c r="D344" s="105">
        <v>425</v>
      </c>
      <c r="E344" s="7" t="s">
        <v>33</v>
      </c>
      <c r="F344" s="12">
        <v>500000</v>
      </c>
      <c r="G344" s="12">
        <v>423000</v>
      </c>
      <c r="H344" s="18">
        <f t="shared" si="7"/>
        <v>84.6</v>
      </c>
    </row>
    <row r="345" spans="1:8" ht="12.75" customHeight="1">
      <c r="A345" s="6" t="s">
        <v>5</v>
      </c>
      <c r="B345" s="6" t="s">
        <v>319</v>
      </c>
      <c r="C345" s="7">
        <v>911</v>
      </c>
      <c r="D345" s="105">
        <v>426</v>
      </c>
      <c r="E345" s="7" t="s">
        <v>23</v>
      </c>
      <c r="F345" s="12">
        <v>1770000</v>
      </c>
      <c r="G345" s="12">
        <v>1060000</v>
      </c>
      <c r="H345" s="18">
        <f t="shared" si="7"/>
        <v>59.887005649717516</v>
      </c>
    </row>
    <row r="346" spans="1:8" ht="12.75" customHeight="1">
      <c r="A346" s="6" t="s">
        <v>5</v>
      </c>
      <c r="B346" s="6" t="s">
        <v>319</v>
      </c>
      <c r="C346" s="7">
        <v>911</v>
      </c>
      <c r="D346" s="105">
        <v>482</v>
      </c>
      <c r="E346" s="7" t="s">
        <v>40</v>
      </c>
      <c r="F346" s="12">
        <v>40000</v>
      </c>
      <c r="G346" s="12">
        <v>16000</v>
      </c>
      <c r="H346" s="18">
        <f t="shared" si="7"/>
        <v>40</v>
      </c>
    </row>
    <row r="347" spans="4:8" ht="12.75" customHeight="1">
      <c r="D347" s="64"/>
      <c r="E347" s="106" t="s">
        <v>371</v>
      </c>
      <c r="F347" s="15">
        <f>SUM(F336:F346)</f>
        <v>6485000</v>
      </c>
      <c r="G347" s="15">
        <f>SUM(G336:G346)</f>
        <v>4079000</v>
      </c>
      <c r="H347" s="21">
        <f t="shared" si="7"/>
        <v>62.89899768696993</v>
      </c>
    </row>
    <row r="348" spans="4:5" ht="12.75" customHeight="1">
      <c r="D348" s="64"/>
      <c r="E348" s="34"/>
    </row>
    <row r="349" spans="4:8" ht="12.75" customHeight="1">
      <c r="D349" s="13" t="s">
        <v>372</v>
      </c>
      <c r="E349" s="59"/>
      <c r="F349" s="15">
        <f>F282+F306+F332+F347</f>
        <v>370292000</v>
      </c>
      <c r="G349" s="15">
        <f>G282+G306+G332+G347</f>
        <v>266144000</v>
      </c>
      <c r="H349" s="21">
        <f>G349/F349*100</f>
        <v>71.87408855713869</v>
      </c>
    </row>
    <row r="350" spans="4:5" ht="12.75" customHeight="1">
      <c r="D350" s="64"/>
      <c r="E350" s="34"/>
    </row>
    <row r="351" spans="1:9" ht="12.75">
      <c r="A351" s="144" t="s">
        <v>257</v>
      </c>
      <c r="B351" s="144"/>
      <c r="C351" s="144"/>
      <c r="D351" s="144"/>
      <c r="E351" s="144"/>
      <c r="F351" s="144"/>
      <c r="G351" s="144"/>
      <c r="H351" s="144"/>
      <c r="I351" s="144"/>
    </row>
    <row r="352" ht="7.5" customHeight="1"/>
    <row r="353" spans="1:9" ht="12.75">
      <c r="A353" s="139" t="s">
        <v>258</v>
      </c>
      <c r="B353" s="139"/>
      <c r="C353" s="139"/>
      <c r="D353" s="139"/>
      <c r="E353" s="139"/>
      <c r="F353" s="139"/>
      <c r="G353" s="139"/>
      <c r="H353" s="139"/>
      <c r="I353" s="139"/>
    </row>
    <row r="354" ht="5.25" customHeight="1"/>
    <row r="355" ht="12.75">
      <c r="B355" s="1" t="s">
        <v>259</v>
      </c>
    </row>
    <row r="356" ht="12.75">
      <c r="A356" s="1" t="s">
        <v>387</v>
      </c>
    </row>
    <row r="357" ht="12.75">
      <c r="A357" s="1" t="s">
        <v>388</v>
      </c>
    </row>
    <row r="358" ht="12.75">
      <c r="A358" s="1" t="s">
        <v>389</v>
      </c>
    </row>
    <row r="359" ht="12.75">
      <c r="A359" s="1" t="s">
        <v>390</v>
      </c>
    </row>
    <row r="360" ht="12.75">
      <c r="A360" s="1" t="s">
        <v>260</v>
      </c>
    </row>
    <row r="361" ht="12.75">
      <c r="A361" s="1" t="s">
        <v>391</v>
      </c>
    </row>
    <row r="362" ht="12.75">
      <c r="A362" s="1" t="s">
        <v>392</v>
      </c>
    </row>
    <row r="363" ht="12.75">
      <c r="A363" s="1" t="s">
        <v>261</v>
      </c>
    </row>
    <row r="364" ht="12.75">
      <c r="A364" s="1" t="s">
        <v>391</v>
      </c>
    </row>
    <row r="365" ht="12.75">
      <c r="A365" s="1" t="s">
        <v>393</v>
      </c>
    </row>
    <row r="366" ht="12.75">
      <c r="A366" s="1" t="s">
        <v>302</v>
      </c>
    </row>
    <row r="367" ht="12.75">
      <c r="A367" s="1" t="s">
        <v>394</v>
      </c>
    </row>
    <row r="368" spans="1:5" ht="12.75">
      <c r="A368" s="183" t="s">
        <v>303</v>
      </c>
      <c r="B368" s="183"/>
      <c r="C368" s="183"/>
      <c r="D368" s="183"/>
      <c r="E368" s="183"/>
    </row>
    <row r="369" ht="12.75" customHeight="1"/>
    <row r="370" spans="1:9" ht="12.75">
      <c r="A370" s="139" t="s">
        <v>262</v>
      </c>
      <c r="B370" s="139"/>
      <c r="C370" s="139"/>
      <c r="D370" s="139"/>
      <c r="E370" s="139"/>
      <c r="F370" s="139"/>
      <c r="G370" s="139"/>
      <c r="H370" s="139"/>
      <c r="I370" s="139"/>
    </row>
    <row r="371" ht="6" customHeight="1"/>
    <row r="372" ht="12.75">
      <c r="A372" s="1" t="s">
        <v>395</v>
      </c>
    </row>
    <row r="373" ht="12.75">
      <c r="A373" s="1" t="s">
        <v>396</v>
      </c>
    </row>
    <row r="374" ht="12.75">
      <c r="A374" s="1" t="s">
        <v>397</v>
      </c>
    </row>
    <row r="375" ht="2.25" customHeight="1"/>
    <row r="376" spans="1:9" ht="12.75">
      <c r="A376" s="139" t="s">
        <v>263</v>
      </c>
      <c r="B376" s="139"/>
      <c r="C376" s="139"/>
      <c r="D376" s="139"/>
      <c r="E376" s="139"/>
      <c r="F376" s="139"/>
      <c r="G376" s="139"/>
      <c r="H376" s="139"/>
      <c r="I376" s="139"/>
    </row>
    <row r="377" ht="5.25" customHeight="1"/>
    <row r="378" spans="1:9" ht="12.75">
      <c r="A378" s="91" t="s">
        <v>346</v>
      </c>
      <c r="B378" s="91"/>
      <c r="C378" s="91"/>
      <c r="D378" s="91"/>
      <c r="E378" s="91"/>
      <c r="F378" s="92"/>
      <c r="G378" s="92"/>
      <c r="H378" s="93"/>
      <c r="I378" s="94"/>
    </row>
    <row r="379" ht="8.25" customHeight="1"/>
    <row r="380" ht="8.25" customHeight="1"/>
    <row r="381" ht="12.75" customHeight="1">
      <c r="B381" s="1" t="s">
        <v>264</v>
      </c>
    </row>
    <row r="382" ht="8.25" customHeight="1"/>
    <row r="383" spans="2:8" ht="12.75">
      <c r="B383" s="1" t="s">
        <v>434</v>
      </c>
      <c r="G383" s="185" t="s">
        <v>265</v>
      </c>
      <c r="H383" s="185"/>
    </row>
    <row r="385" spans="2:8" ht="12.75">
      <c r="B385" s="1" t="s">
        <v>435</v>
      </c>
      <c r="G385" s="184" t="s">
        <v>398</v>
      </c>
      <c r="H385" s="184"/>
    </row>
    <row r="424" spans="1:10" ht="12.75">
      <c r="A424" s="65"/>
      <c r="B424" s="65"/>
      <c r="C424" s="34"/>
      <c r="D424" s="34"/>
      <c r="E424" s="34"/>
      <c r="F424" s="35"/>
      <c r="G424" s="35"/>
      <c r="H424" s="36"/>
      <c r="I424" s="72"/>
      <c r="J424" s="34"/>
    </row>
    <row r="425" spans="1:10" ht="12.75">
      <c r="A425" s="65"/>
      <c r="B425" s="65"/>
      <c r="C425" s="34"/>
      <c r="D425" s="34"/>
      <c r="E425" s="34"/>
      <c r="F425" s="35"/>
      <c r="G425" s="35"/>
      <c r="H425" s="36"/>
      <c r="I425" s="72"/>
      <c r="J425" s="34"/>
    </row>
    <row r="426" spans="1:10" ht="12.75">
      <c r="A426" s="65"/>
      <c r="B426" s="65"/>
      <c r="C426" s="34"/>
      <c r="D426" s="34"/>
      <c r="E426" s="34"/>
      <c r="F426" s="35"/>
      <c r="G426" s="35"/>
      <c r="H426" s="36"/>
      <c r="I426" s="72"/>
      <c r="J426" s="34"/>
    </row>
    <row r="427" spans="1:10" ht="12.75">
      <c r="A427" s="65"/>
      <c r="B427" s="65"/>
      <c r="C427" s="34"/>
      <c r="D427" s="34"/>
      <c r="E427" s="34"/>
      <c r="F427" s="35"/>
      <c r="G427" s="35"/>
      <c r="H427" s="36"/>
      <c r="I427" s="72"/>
      <c r="J427" s="34"/>
    </row>
    <row r="428" spans="1:10" ht="12.75">
      <c r="A428" s="65"/>
      <c r="B428" s="65"/>
      <c r="C428" s="34"/>
      <c r="D428" s="34"/>
      <c r="E428" s="34"/>
      <c r="F428" s="35"/>
      <c r="G428" s="35"/>
      <c r="H428" s="36"/>
      <c r="I428" s="72"/>
      <c r="J428" s="34"/>
    </row>
    <row r="429" spans="1:10" ht="12.75">
      <c r="A429" s="65"/>
      <c r="B429" s="65"/>
      <c r="C429" s="34"/>
      <c r="D429" s="34"/>
      <c r="E429" s="34"/>
      <c r="F429" s="35"/>
      <c r="G429" s="35"/>
      <c r="H429" s="36"/>
      <c r="I429" s="72"/>
      <c r="J429" s="34"/>
    </row>
    <row r="430" spans="1:10" ht="12.75">
      <c r="A430" s="65"/>
      <c r="B430" s="65"/>
      <c r="C430" s="34"/>
      <c r="D430" s="34"/>
      <c r="E430" s="34"/>
      <c r="F430" s="35"/>
      <c r="G430" s="35"/>
      <c r="H430" s="36"/>
      <c r="I430" s="72"/>
      <c r="J430" s="34"/>
    </row>
    <row r="431" spans="1:10" ht="12.75">
      <c r="A431" s="65"/>
      <c r="B431" s="65"/>
      <c r="C431" s="34"/>
      <c r="D431" s="34"/>
      <c r="E431" s="34"/>
      <c r="F431" s="35"/>
      <c r="G431" s="35"/>
      <c r="H431" s="36"/>
      <c r="I431" s="72"/>
      <c r="J431" s="34"/>
    </row>
    <row r="432" spans="1:10" ht="12.75">
      <c r="A432" s="65"/>
      <c r="B432" s="65"/>
      <c r="C432" s="34"/>
      <c r="D432" s="34"/>
      <c r="E432" s="34"/>
      <c r="F432" s="35"/>
      <c r="G432" s="35"/>
      <c r="H432" s="36"/>
      <c r="I432" s="72"/>
      <c r="J432" s="34"/>
    </row>
    <row r="433" spans="1:10" ht="12.75">
      <c r="A433" s="65"/>
      <c r="B433" s="65"/>
      <c r="C433" s="34"/>
      <c r="D433" s="34"/>
      <c r="E433" s="34"/>
      <c r="F433" s="35"/>
      <c r="G433" s="35"/>
      <c r="H433" s="36"/>
      <c r="I433" s="72"/>
      <c r="J433" s="34"/>
    </row>
    <row r="434" spans="1:10" ht="12.75">
      <c r="A434" s="65"/>
      <c r="B434" s="65"/>
      <c r="C434" s="34"/>
      <c r="D434" s="34"/>
      <c r="E434" s="34"/>
      <c r="F434" s="35"/>
      <c r="G434" s="35"/>
      <c r="H434" s="36"/>
      <c r="I434" s="72"/>
      <c r="J434" s="34"/>
    </row>
    <row r="435" spans="1:10" ht="12.75">
      <c r="A435" s="65"/>
      <c r="B435" s="65"/>
      <c r="C435" s="34"/>
      <c r="D435" s="34"/>
      <c r="E435" s="34"/>
      <c r="F435" s="35"/>
      <c r="G435" s="35"/>
      <c r="H435" s="36"/>
      <c r="I435" s="72"/>
      <c r="J435" s="34"/>
    </row>
    <row r="436" spans="1:10" ht="12.75">
      <c r="A436" s="65"/>
      <c r="B436" s="65"/>
      <c r="C436" s="34"/>
      <c r="D436" s="34"/>
      <c r="E436" s="34"/>
      <c r="F436" s="35"/>
      <c r="G436" s="35"/>
      <c r="H436" s="36"/>
      <c r="I436" s="72"/>
      <c r="J436" s="34"/>
    </row>
    <row r="437" spans="1:10" ht="12.75">
      <c r="A437" s="65"/>
      <c r="B437" s="65"/>
      <c r="C437" s="34"/>
      <c r="D437" s="34"/>
      <c r="E437" s="34"/>
      <c r="F437" s="35"/>
      <c r="G437" s="35"/>
      <c r="H437" s="36"/>
      <c r="I437" s="72"/>
      <c r="J437" s="34"/>
    </row>
    <row r="438" spans="1:10" ht="12.75">
      <c r="A438" s="65"/>
      <c r="B438" s="65"/>
      <c r="C438" s="34"/>
      <c r="D438" s="34"/>
      <c r="E438" s="34"/>
      <c r="F438" s="35"/>
      <c r="G438" s="35"/>
      <c r="H438" s="36"/>
      <c r="I438" s="72"/>
      <c r="J438" s="34"/>
    </row>
    <row r="439" spans="1:10" ht="12.75">
      <c r="A439" s="65"/>
      <c r="B439" s="65"/>
      <c r="C439" s="34"/>
      <c r="D439" s="34"/>
      <c r="E439" s="34"/>
      <c r="F439" s="35"/>
      <c r="G439" s="35"/>
      <c r="H439" s="36"/>
      <c r="I439" s="72"/>
      <c r="J439" s="34"/>
    </row>
    <row r="440" spans="1:10" ht="12.75">
      <c r="A440" s="65"/>
      <c r="B440" s="65"/>
      <c r="C440" s="34"/>
      <c r="D440" s="34"/>
      <c r="E440" s="34"/>
      <c r="F440" s="35"/>
      <c r="G440" s="35"/>
      <c r="H440" s="36"/>
      <c r="I440" s="72"/>
      <c r="J440" s="34"/>
    </row>
    <row r="441" spans="1:10" ht="12.75">
      <c r="A441" s="65"/>
      <c r="B441" s="65"/>
      <c r="C441" s="34"/>
      <c r="D441" s="34"/>
      <c r="E441" s="34"/>
      <c r="F441" s="35"/>
      <c r="G441" s="35"/>
      <c r="H441" s="36"/>
      <c r="I441" s="72"/>
      <c r="J441" s="34"/>
    </row>
    <row r="442" spans="1:10" ht="12.75">
      <c r="A442" s="65"/>
      <c r="B442" s="65"/>
      <c r="C442" s="34"/>
      <c r="D442" s="34"/>
      <c r="E442" s="34"/>
      <c r="F442" s="35"/>
      <c r="G442" s="35"/>
      <c r="H442" s="36"/>
      <c r="I442" s="72"/>
      <c r="J442" s="34"/>
    </row>
    <row r="443" spans="1:10" ht="12.75">
      <c r="A443" s="65"/>
      <c r="B443" s="65"/>
      <c r="C443" s="34"/>
      <c r="D443" s="34"/>
      <c r="E443" s="34"/>
      <c r="F443" s="35"/>
      <c r="G443" s="35"/>
      <c r="H443" s="36"/>
      <c r="I443" s="72"/>
      <c r="J443" s="34"/>
    </row>
    <row r="444" spans="1:10" ht="12.75">
      <c r="A444" s="65"/>
      <c r="B444" s="65"/>
      <c r="C444" s="34"/>
      <c r="D444" s="34"/>
      <c r="E444" s="34"/>
      <c r="F444" s="35"/>
      <c r="G444" s="35"/>
      <c r="H444" s="36"/>
      <c r="I444" s="72"/>
      <c r="J444" s="34"/>
    </row>
    <row r="445" spans="1:10" ht="12.75">
      <c r="A445" s="65"/>
      <c r="B445" s="65"/>
      <c r="C445" s="34"/>
      <c r="D445" s="34"/>
      <c r="E445" s="34"/>
      <c r="F445" s="35"/>
      <c r="G445" s="35"/>
      <c r="H445" s="36"/>
      <c r="I445" s="72"/>
      <c r="J445" s="34"/>
    </row>
    <row r="446" spans="1:10" ht="12.75">
      <c r="A446" s="65"/>
      <c r="B446" s="65"/>
      <c r="C446" s="34"/>
      <c r="D446" s="34"/>
      <c r="E446" s="34"/>
      <c r="F446" s="35"/>
      <c r="G446" s="35"/>
      <c r="H446" s="36"/>
      <c r="I446" s="72"/>
      <c r="J446" s="34"/>
    </row>
    <row r="447" spans="1:10" ht="12.75">
      <c r="A447" s="65"/>
      <c r="B447" s="65"/>
      <c r="C447" s="34"/>
      <c r="D447" s="34"/>
      <c r="E447" s="34"/>
      <c r="F447" s="35"/>
      <c r="G447" s="35"/>
      <c r="H447" s="36"/>
      <c r="I447" s="72"/>
      <c r="J447" s="34"/>
    </row>
    <row r="448" spans="1:10" ht="12.75">
      <c r="A448" s="65"/>
      <c r="B448" s="65"/>
      <c r="C448" s="34"/>
      <c r="D448" s="34"/>
      <c r="E448" s="34"/>
      <c r="F448" s="35"/>
      <c r="G448" s="35"/>
      <c r="H448" s="36"/>
      <c r="I448" s="72"/>
      <c r="J448" s="34"/>
    </row>
    <row r="449" spans="1:10" ht="12.75">
      <c r="A449" s="65"/>
      <c r="B449" s="65"/>
      <c r="C449" s="34"/>
      <c r="D449" s="34"/>
      <c r="E449" s="34"/>
      <c r="F449" s="35"/>
      <c r="G449" s="35"/>
      <c r="H449" s="36"/>
      <c r="I449" s="72"/>
      <c r="J449" s="34"/>
    </row>
    <row r="450" spans="1:10" ht="12.75">
      <c r="A450" s="65"/>
      <c r="B450" s="65"/>
      <c r="C450" s="34"/>
      <c r="D450" s="34"/>
      <c r="E450" s="34"/>
      <c r="F450" s="35"/>
      <c r="G450" s="35"/>
      <c r="H450" s="36"/>
      <c r="I450" s="72"/>
      <c r="J450" s="34"/>
    </row>
    <row r="451" spans="1:10" ht="12.75">
      <c r="A451" s="65"/>
      <c r="B451" s="65"/>
      <c r="C451" s="34"/>
      <c r="D451" s="34"/>
      <c r="E451" s="34"/>
      <c r="F451" s="35"/>
      <c r="G451" s="35"/>
      <c r="H451" s="36"/>
      <c r="I451" s="72"/>
      <c r="J451" s="34"/>
    </row>
    <row r="452" spans="1:10" ht="12.75">
      <c r="A452" s="65"/>
      <c r="B452" s="65"/>
      <c r="C452" s="34"/>
      <c r="D452" s="34"/>
      <c r="E452" s="34"/>
      <c r="F452" s="35"/>
      <c r="G452" s="35"/>
      <c r="H452" s="36"/>
      <c r="I452" s="72"/>
      <c r="J452" s="34"/>
    </row>
    <row r="453" spans="1:10" ht="12.75">
      <c r="A453" s="65"/>
      <c r="B453" s="65"/>
      <c r="C453" s="34"/>
      <c r="D453" s="34"/>
      <c r="E453" s="34"/>
      <c r="F453" s="35"/>
      <c r="G453" s="35"/>
      <c r="H453" s="36"/>
      <c r="I453" s="72"/>
      <c r="J453" s="34"/>
    </row>
    <row r="454" spans="1:10" ht="12.75">
      <c r="A454" s="65"/>
      <c r="B454" s="65"/>
      <c r="C454" s="34"/>
      <c r="D454" s="34"/>
      <c r="E454" s="34"/>
      <c r="F454" s="35"/>
      <c r="G454" s="35"/>
      <c r="H454" s="36"/>
      <c r="I454" s="72"/>
      <c r="J454" s="34"/>
    </row>
    <row r="455" spans="1:10" ht="12.75">
      <c r="A455" s="65"/>
      <c r="B455" s="65"/>
      <c r="C455" s="34"/>
      <c r="D455" s="34"/>
      <c r="E455" s="34"/>
      <c r="F455" s="35"/>
      <c r="G455" s="35"/>
      <c r="H455" s="36"/>
      <c r="I455" s="72"/>
      <c r="J455" s="34"/>
    </row>
    <row r="456" spans="1:10" ht="12.75">
      <c r="A456" s="65"/>
      <c r="B456" s="65"/>
      <c r="C456" s="34"/>
      <c r="D456" s="34"/>
      <c r="E456" s="34"/>
      <c r="F456" s="35"/>
      <c r="G456" s="35"/>
      <c r="H456" s="36"/>
      <c r="I456" s="72"/>
      <c r="J456" s="34"/>
    </row>
    <row r="457" spans="1:10" ht="12.75">
      <c r="A457" s="65"/>
      <c r="B457" s="65"/>
      <c r="C457" s="34"/>
      <c r="D457" s="34"/>
      <c r="E457" s="34"/>
      <c r="F457" s="35"/>
      <c r="G457" s="35"/>
      <c r="H457" s="36"/>
      <c r="I457" s="72"/>
      <c r="J457" s="34"/>
    </row>
    <row r="458" spans="1:10" ht="12.75">
      <c r="A458" s="65"/>
      <c r="B458" s="65"/>
      <c r="C458" s="34"/>
      <c r="D458" s="34"/>
      <c r="E458" s="34"/>
      <c r="F458" s="35"/>
      <c r="G458" s="35"/>
      <c r="H458" s="36"/>
      <c r="I458" s="72"/>
      <c r="J458" s="34"/>
    </row>
    <row r="459" spans="1:10" ht="12.75">
      <c r="A459" s="65"/>
      <c r="B459" s="65"/>
      <c r="C459" s="34"/>
      <c r="D459" s="34"/>
      <c r="E459" s="34"/>
      <c r="F459" s="35"/>
      <c r="G459" s="35"/>
      <c r="H459" s="36"/>
      <c r="I459" s="72"/>
      <c r="J459" s="34"/>
    </row>
    <row r="460" spans="1:10" ht="12.75">
      <c r="A460" s="65"/>
      <c r="B460" s="65"/>
      <c r="C460" s="34"/>
      <c r="D460" s="34"/>
      <c r="E460" s="34"/>
      <c r="F460" s="35"/>
      <c r="G460" s="35"/>
      <c r="H460" s="36"/>
      <c r="I460" s="72"/>
      <c r="J460" s="34"/>
    </row>
    <row r="461" spans="1:10" ht="12.75">
      <c r="A461" s="65"/>
      <c r="B461" s="65"/>
      <c r="C461" s="34"/>
      <c r="D461" s="34"/>
      <c r="E461" s="34"/>
      <c r="F461" s="35"/>
      <c r="G461" s="35"/>
      <c r="H461" s="36"/>
      <c r="I461" s="72"/>
      <c r="J461" s="34"/>
    </row>
    <row r="462" spans="1:10" ht="12.75">
      <c r="A462" s="65"/>
      <c r="B462" s="65"/>
      <c r="C462" s="34"/>
      <c r="D462" s="34"/>
      <c r="E462" s="34"/>
      <c r="F462" s="35"/>
      <c r="G462" s="35"/>
      <c r="H462" s="36"/>
      <c r="I462" s="72"/>
      <c r="J462" s="34"/>
    </row>
    <row r="463" spans="1:10" ht="12.75">
      <c r="A463" s="65"/>
      <c r="B463" s="65"/>
      <c r="C463" s="34"/>
      <c r="D463" s="34"/>
      <c r="E463" s="34"/>
      <c r="F463" s="35"/>
      <c r="G463" s="35"/>
      <c r="H463" s="36"/>
      <c r="I463" s="72"/>
      <c r="J463" s="34"/>
    </row>
    <row r="464" spans="1:10" ht="12.75">
      <c r="A464" s="65"/>
      <c r="B464" s="65"/>
      <c r="C464" s="34"/>
      <c r="D464" s="34"/>
      <c r="E464" s="34"/>
      <c r="F464" s="35"/>
      <c r="G464" s="35"/>
      <c r="H464" s="36"/>
      <c r="I464" s="72"/>
      <c r="J464" s="34"/>
    </row>
    <row r="465" spans="1:10" ht="12.75">
      <c r="A465" s="65"/>
      <c r="B465" s="65"/>
      <c r="C465" s="34"/>
      <c r="D465" s="34"/>
      <c r="E465" s="34"/>
      <c r="F465" s="35"/>
      <c r="G465" s="35"/>
      <c r="H465" s="36"/>
      <c r="I465" s="72"/>
      <c r="J465" s="34"/>
    </row>
    <row r="466" spans="1:10" ht="12.75">
      <c r="A466" s="65"/>
      <c r="B466" s="65"/>
      <c r="C466" s="34"/>
      <c r="D466" s="34"/>
      <c r="E466" s="34"/>
      <c r="F466" s="35"/>
      <c r="G466" s="35"/>
      <c r="H466" s="36"/>
      <c r="I466" s="72"/>
      <c r="J466" s="34"/>
    </row>
    <row r="467" spans="1:10" ht="12.75">
      <c r="A467" s="65"/>
      <c r="B467" s="65"/>
      <c r="C467" s="34"/>
      <c r="D467" s="34"/>
      <c r="E467" s="34"/>
      <c r="F467" s="35"/>
      <c r="G467" s="35"/>
      <c r="H467" s="36"/>
      <c r="I467" s="72"/>
      <c r="J467" s="34"/>
    </row>
    <row r="468" spans="1:10" ht="12.75">
      <c r="A468" s="65"/>
      <c r="B468" s="65"/>
      <c r="C468" s="34"/>
      <c r="D468" s="34"/>
      <c r="E468" s="34"/>
      <c r="F468" s="35"/>
      <c r="G468" s="35"/>
      <c r="H468" s="36"/>
      <c r="I468" s="72"/>
      <c r="J468" s="34"/>
    </row>
    <row r="469" spans="1:10" ht="12.75">
      <c r="A469" s="65"/>
      <c r="B469" s="65"/>
      <c r="C469" s="34"/>
      <c r="D469" s="34"/>
      <c r="E469" s="34"/>
      <c r="F469" s="35"/>
      <c r="G469" s="35"/>
      <c r="H469" s="36"/>
      <c r="I469" s="72"/>
      <c r="J469" s="34"/>
    </row>
    <row r="470" spans="1:10" ht="12.75">
      <c r="A470" s="65"/>
      <c r="B470" s="65"/>
      <c r="C470" s="34"/>
      <c r="D470" s="34"/>
      <c r="E470" s="34"/>
      <c r="F470" s="35"/>
      <c r="G470" s="35"/>
      <c r="H470" s="36"/>
      <c r="I470" s="72"/>
      <c r="J470" s="34"/>
    </row>
    <row r="471" spans="1:10" ht="12.75">
      <c r="A471" s="65"/>
      <c r="B471" s="65"/>
      <c r="C471" s="34"/>
      <c r="D471" s="34"/>
      <c r="E471" s="34"/>
      <c r="F471" s="35"/>
      <c r="G471" s="35"/>
      <c r="H471" s="36"/>
      <c r="I471" s="72"/>
      <c r="J471" s="34"/>
    </row>
    <row r="472" spans="1:10" ht="12.75">
      <c r="A472" s="65"/>
      <c r="B472" s="65"/>
      <c r="C472" s="34"/>
      <c r="D472" s="34"/>
      <c r="E472" s="34"/>
      <c r="F472" s="35"/>
      <c r="G472" s="35"/>
      <c r="H472" s="36"/>
      <c r="I472" s="72"/>
      <c r="J472" s="34"/>
    </row>
    <row r="473" spans="1:10" ht="12.75">
      <c r="A473" s="65"/>
      <c r="B473" s="65"/>
      <c r="C473" s="34"/>
      <c r="D473" s="34"/>
      <c r="E473" s="34"/>
      <c r="F473" s="35"/>
      <c r="G473" s="35"/>
      <c r="H473" s="36"/>
      <c r="I473" s="72"/>
      <c r="J473" s="34"/>
    </row>
    <row r="474" spans="1:10" ht="12.75">
      <c r="A474" s="65"/>
      <c r="B474" s="65"/>
      <c r="C474" s="34"/>
      <c r="D474" s="34"/>
      <c r="E474" s="34"/>
      <c r="F474" s="35"/>
      <c r="G474" s="35"/>
      <c r="H474" s="36"/>
      <c r="I474" s="72"/>
      <c r="J474" s="34"/>
    </row>
    <row r="475" spans="1:10" ht="12.75">
      <c r="A475" s="65"/>
      <c r="B475" s="65"/>
      <c r="C475" s="34"/>
      <c r="D475" s="34"/>
      <c r="E475" s="34"/>
      <c r="F475" s="35"/>
      <c r="G475" s="35"/>
      <c r="H475" s="36"/>
      <c r="I475" s="72"/>
      <c r="J475" s="34"/>
    </row>
    <row r="476" spans="1:10" ht="12.75">
      <c r="A476" s="65"/>
      <c r="B476" s="65"/>
      <c r="C476" s="34"/>
      <c r="D476" s="34"/>
      <c r="E476" s="34"/>
      <c r="F476" s="35"/>
      <c r="G476" s="35"/>
      <c r="H476" s="36"/>
      <c r="I476" s="72"/>
      <c r="J476" s="34"/>
    </row>
    <row r="477" spans="1:10" ht="12.75">
      <c r="A477" s="65"/>
      <c r="B477" s="65"/>
      <c r="C477" s="34"/>
      <c r="D477" s="34"/>
      <c r="E477" s="34"/>
      <c r="F477" s="35"/>
      <c r="G477" s="35"/>
      <c r="H477" s="36"/>
      <c r="I477" s="72"/>
      <c r="J477" s="34"/>
    </row>
    <row r="478" spans="1:10" ht="12.75">
      <c r="A478" s="65"/>
      <c r="B478" s="65"/>
      <c r="C478" s="34"/>
      <c r="D478" s="34"/>
      <c r="E478" s="34"/>
      <c r="F478" s="35"/>
      <c r="G478" s="35"/>
      <c r="H478" s="36"/>
      <c r="I478" s="72"/>
      <c r="J478" s="34"/>
    </row>
    <row r="479" spans="1:10" ht="12.75">
      <c r="A479" s="65"/>
      <c r="B479" s="65"/>
      <c r="C479" s="34"/>
      <c r="D479" s="34"/>
      <c r="E479" s="34"/>
      <c r="F479" s="35"/>
      <c r="G479" s="35"/>
      <c r="H479" s="36"/>
      <c r="I479" s="72"/>
      <c r="J479" s="34"/>
    </row>
    <row r="480" spans="1:10" ht="12.75">
      <c r="A480" s="65"/>
      <c r="B480" s="65"/>
      <c r="C480" s="34"/>
      <c r="D480" s="34"/>
      <c r="E480" s="34"/>
      <c r="F480" s="35"/>
      <c r="G480" s="35"/>
      <c r="H480" s="36"/>
      <c r="I480" s="72"/>
      <c r="J480" s="34"/>
    </row>
    <row r="481" spans="1:10" ht="12.75">
      <c r="A481" s="65"/>
      <c r="B481" s="65"/>
      <c r="C481" s="34"/>
      <c r="D481" s="34"/>
      <c r="E481" s="34"/>
      <c r="F481" s="35"/>
      <c r="G481" s="35"/>
      <c r="H481" s="36"/>
      <c r="I481" s="72"/>
      <c r="J481" s="34"/>
    </row>
    <row r="482" spans="1:10" ht="12.75">
      <c r="A482" s="65"/>
      <c r="B482" s="65"/>
      <c r="C482" s="34"/>
      <c r="D482" s="34"/>
      <c r="E482" s="34"/>
      <c r="F482" s="35"/>
      <c r="G482" s="35"/>
      <c r="H482" s="36"/>
      <c r="I482" s="72"/>
      <c r="J482" s="34"/>
    </row>
    <row r="483" spans="1:10" ht="12.75">
      <c r="A483" s="65"/>
      <c r="B483" s="65"/>
      <c r="C483" s="34"/>
      <c r="D483" s="34"/>
      <c r="E483" s="34"/>
      <c r="F483" s="35"/>
      <c r="G483" s="35"/>
      <c r="H483" s="36"/>
      <c r="I483" s="72"/>
      <c r="J483" s="34"/>
    </row>
    <row r="484" spans="1:10" ht="12.75">
      <c r="A484" s="65"/>
      <c r="B484" s="65"/>
      <c r="C484" s="34"/>
      <c r="D484" s="34"/>
      <c r="E484" s="34"/>
      <c r="F484" s="35"/>
      <c r="G484" s="35"/>
      <c r="H484" s="36"/>
      <c r="I484" s="72"/>
      <c r="J484" s="34"/>
    </row>
    <row r="485" spans="1:10" ht="12.75">
      <c r="A485" s="65"/>
      <c r="B485" s="65"/>
      <c r="C485" s="34"/>
      <c r="D485" s="34"/>
      <c r="E485" s="34"/>
      <c r="F485" s="35"/>
      <c r="G485" s="35"/>
      <c r="H485" s="36"/>
      <c r="I485" s="72"/>
      <c r="J485" s="34"/>
    </row>
    <row r="486" spans="1:10" ht="12.75">
      <c r="A486" s="65"/>
      <c r="B486" s="65"/>
      <c r="C486" s="34"/>
      <c r="D486" s="34"/>
      <c r="E486" s="34"/>
      <c r="F486" s="35"/>
      <c r="G486" s="35"/>
      <c r="H486" s="36"/>
      <c r="I486" s="72"/>
      <c r="J486" s="34"/>
    </row>
    <row r="487" spans="1:10" ht="12.75">
      <c r="A487" s="65"/>
      <c r="B487" s="65"/>
      <c r="C487" s="34"/>
      <c r="D487" s="34"/>
      <c r="E487" s="34"/>
      <c r="F487" s="35"/>
      <c r="G487" s="35"/>
      <c r="H487" s="36"/>
      <c r="I487" s="72"/>
      <c r="J487" s="34"/>
    </row>
    <row r="488" spans="1:10" ht="12.75">
      <c r="A488" s="65"/>
      <c r="B488" s="65"/>
      <c r="C488" s="34"/>
      <c r="D488" s="34"/>
      <c r="E488" s="34"/>
      <c r="F488" s="35"/>
      <c r="G488" s="35"/>
      <c r="H488" s="36"/>
      <c r="I488" s="72"/>
      <c r="J488" s="34"/>
    </row>
    <row r="489" spans="1:10" ht="12.75">
      <c r="A489" s="65"/>
      <c r="B489" s="65"/>
      <c r="C489" s="34"/>
      <c r="D489" s="34"/>
      <c r="E489" s="34"/>
      <c r="F489" s="35"/>
      <c r="G489" s="35"/>
      <c r="H489" s="36"/>
      <c r="I489" s="72"/>
      <c r="J489" s="34"/>
    </row>
    <row r="490" spans="1:10" ht="12.75">
      <c r="A490" s="65"/>
      <c r="B490" s="65"/>
      <c r="C490" s="34"/>
      <c r="D490" s="34"/>
      <c r="E490" s="34"/>
      <c r="F490" s="35"/>
      <c r="G490" s="35"/>
      <c r="H490" s="36"/>
      <c r="I490" s="72"/>
      <c r="J490" s="34"/>
    </row>
    <row r="491" spans="1:10" ht="12.75">
      <c r="A491" s="65"/>
      <c r="B491" s="65"/>
      <c r="C491" s="34"/>
      <c r="D491" s="34"/>
      <c r="E491" s="34"/>
      <c r="F491" s="35"/>
      <c r="G491" s="35"/>
      <c r="H491" s="36"/>
      <c r="I491" s="72"/>
      <c r="J491" s="34"/>
    </row>
    <row r="492" spans="1:10" ht="12.75">
      <c r="A492" s="65"/>
      <c r="B492" s="65"/>
      <c r="C492" s="34"/>
      <c r="D492" s="34"/>
      <c r="E492" s="34"/>
      <c r="F492" s="35"/>
      <c r="G492" s="35"/>
      <c r="H492" s="36"/>
      <c r="I492" s="72"/>
      <c r="J492" s="34"/>
    </row>
    <row r="493" spans="1:10" ht="12.75">
      <c r="A493" s="65"/>
      <c r="B493" s="65"/>
      <c r="C493" s="34"/>
      <c r="D493" s="34"/>
      <c r="E493" s="34"/>
      <c r="F493" s="35"/>
      <c r="G493" s="35"/>
      <c r="H493" s="36"/>
      <c r="I493" s="72"/>
      <c r="J493" s="34"/>
    </row>
    <row r="494" spans="1:10" ht="12.75">
      <c r="A494" s="65"/>
      <c r="B494" s="65"/>
      <c r="C494" s="34"/>
      <c r="D494" s="34"/>
      <c r="E494" s="34"/>
      <c r="F494" s="35"/>
      <c r="G494" s="35"/>
      <c r="H494" s="36"/>
      <c r="I494" s="72"/>
      <c r="J494" s="34"/>
    </row>
    <row r="495" spans="1:10" ht="12.75">
      <c r="A495" s="65"/>
      <c r="B495" s="65"/>
      <c r="C495" s="34"/>
      <c r="D495" s="34"/>
      <c r="E495" s="34"/>
      <c r="F495" s="35"/>
      <c r="G495" s="35"/>
      <c r="H495" s="36"/>
      <c r="I495" s="72"/>
      <c r="J495" s="34"/>
    </row>
    <row r="496" spans="1:10" ht="12.75">
      <c r="A496" s="65"/>
      <c r="B496" s="65"/>
      <c r="C496" s="34"/>
      <c r="D496" s="34"/>
      <c r="E496" s="34"/>
      <c r="F496" s="35"/>
      <c r="G496" s="35"/>
      <c r="H496" s="36"/>
      <c r="I496" s="72"/>
      <c r="J496" s="34"/>
    </row>
    <row r="497" spans="1:10" ht="12.75">
      <c r="A497" s="65"/>
      <c r="B497" s="65"/>
      <c r="C497" s="34"/>
      <c r="D497" s="34"/>
      <c r="E497" s="34"/>
      <c r="F497" s="35"/>
      <c r="G497" s="35"/>
      <c r="H497" s="36"/>
      <c r="I497" s="72"/>
      <c r="J497" s="34"/>
    </row>
    <row r="498" spans="1:10" ht="12.75">
      <c r="A498" s="65"/>
      <c r="B498" s="65"/>
      <c r="C498" s="34"/>
      <c r="D498" s="34"/>
      <c r="E498" s="34"/>
      <c r="F498" s="35"/>
      <c r="G498" s="35"/>
      <c r="H498" s="36"/>
      <c r="I498" s="72"/>
      <c r="J498" s="34"/>
    </row>
    <row r="499" spans="1:10" ht="12.75">
      <c r="A499" s="65"/>
      <c r="B499" s="65"/>
      <c r="C499" s="34"/>
      <c r="D499" s="34"/>
      <c r="E499" s="34"/>
      <c r="F499" s="35"/>
      <c r="G499" s="35"/>
      <c r="H499" s="36"/>
      <c r="I499" s="72"/>
      <c r="J499" s="34"/>
    </row>
    <row r="500" spans="1:10" ht="12.75">
      <c r="A500" s="65"/>
      <c r="B500" s="65"/>
      <c r="C500" s="34"/>
      <c r="D500" s="34"/>
      <c r="E500" s="34"/>
      <c r="F500" s="35"/>
      <c r="G500" s="35"/>
      <c r="H500" s="36"/>
      <c r="I500" s="72"/>
      <c r="J500" s="34"/>
    </row>
    <row r="501" spans="1:10" ht="12.75">
      <c r="A501" s="65"/>
      <c r="B501" s="65"/>
      <c r="C501" s="34"/>
      <c r="D501" s="34"/>
      <c r="E501" s="34"/>
      <c r="F501" s="35"/>
      <c r="G501" s="35"/>
      <c r="H501" s="36"/>
      <c r="I501" s="72"/>
      <c r="J501" s="34"/>
    </row>
    <row r="502" spans="1:10" ht="12.75">
      <c r="A502" s="65"/>
      <c r="B502" s="65"/>
      <c r="C502" s="34"/>
      <c r="D502" s="34"/>
      <c r="E502" s="34"/>
      <c r="F502" s="35"/>
      <c r="G502" s="35"/>
      <c r="H502" s="36"/>
      <c r="I502" s="72"/>
      <c r="J502" s="34"/>
    </row>
    <row r="503" spans="1:10" ht="12.75">
      <c r="A503" s="65"/>
      <c r="B503" s="65"/>
      <c r="C503" s="34"/>
      <c r="D503" s="34"/>
      <c r="E503" s="34"/>
      <c r="F503" s="35"/>
      <c r="G503" s="35"/>
      <c r="H503" s="36"/>
      <c r="I503" s="72"/>
      <c r="J503" s="34"/>
    </row>
    <row r="504" spans="1:10" ht="12.75">
      <c r="A504" s="65"/>
      <c r="B504" s="65"/>
      <c r="C504" s="34"/>
      <c r="D504" s="34"/>
      <c r="E504" s="34"/>
      <c r="F504" s="35"/>
      <c r="G504" s="35"/>
      <c r="H504" s="36"/>
      <c r="I504" s="72"/>
      <c r="J504" s="34"/>
    </row>
    <row r="505" spans="1:10" ht="12.75">
      <c r="A505" s="65"/>
      <c r="B505" s="65"/>
      <c r="C505" s="34"/>
      <c r="D505" s="34"/>
      <c r="E505" s="34"/>
      <c r="F505" s="35"/>
      <c r="G505" s="35"/>
      <c r="H505" s="36"/>
      <c r="I505" s="72"/>
      <c r="J505" s="34"/>
    </row>
    <row r="506" spans="1:10" ht="12.75">
      <c r="A506" s="65"/>
      <c r="B506" s="65"/>
      <c r="C506" s="34"/>
      <c r="D506" s="34"/>
      <c r="E506" s="34"/>
      <c r="F506" s="35"/>
      <c r="G506" s="35"/>
      <c r="H506" s="36"/>
      <c r="I506" s="72"/>
      <c r="J506" s="34"/>
    </row>
    <row r="507" spans="1:10" ht="12.75">
      <c r="A507" s="65"/>
      <c r="B507" s="65"/>
      <c r="C507" s="34"/>
      <c r="D507" s="34"/>
      <c r="E507" s="34"/>
      <c r="F507" s="35"/>
      <c r="G507" s="35"/>
      <c r="H507" s="36"/>
      <c r="I507" s="72"/>
      <c r="J507" s="34"/>
    </row>
    <row r="508" spans="1:10" ht="12.75">
      <c r="A508" s="65"/>
      <c r="B508" s="65"/>
      <c r="C508" s="34"/>
      <c r="D508" s="34"/>
      <c r="E508" s="34"/>
      <c r="F508" s="35"/>
      <c r="G508" s="35"/>
      <c r="H508" s="36"/>
      <c r="I508" s="72"/>
      <c r="J508" s="34"/>
    </row>
    <row r="509" spans="1:10" ht="12.75">
      <c r="A509" s="65"/>
      <c r="B509" s="65"/>
      <c r="C509" s="34"/>
      <c r="D509" s="34"/>
      <c r="E509" s="34"/>
      <c r="F509" s="35"/>
      <c r="G509" s="35"/>
      <c r="H509" s="36"/>
      <c r="I509" s="72"/>
      <c r="J509" s="34"/>
    </row>
    <row r="510" spans="1:10" ht="12.75">
      <c r="A510" s="65"/>
      <c r="B510" s="65"/>
      <c r="C510" s="34"/>
      <c r="D510" s="34"/>
      <c r="E510" s="34"/>
      <c r="F510" s="35"/>
      <c r="G510" s="35"/>
      <c r="H510" s="36"/>
      <c r="I510" s="72"/>
      <c r="J510" s="34"/>
    </row>
    <row r="511" spans="1:10" ht="12.75">
      <c r="A511" s="65"/>
      <c r="B511" s="65"/>
      <c r="C511" s="34"/>
      <c r="D511" s="34"/>
      <c r="E511" s="34"/>
      <c r="F511" s="35"/>
      <c r="G511" s="35"/>
      <c r="H511" s="36"/>
      <c r="I511" s="72"/>
      <c r="J511" s="34"/>
    </row>
    <row r="512" spans="1:10" ht="12.75">
      <c r="A512" s="65"/>
      <c r="B512" s="65"/>
      <c r="C512" s="34"/>
      <c r="D512" s="34"/>
      <c r="E512" s="34"/>
      <c r="F512" s="35"/>
      <c r="G512" s="35"/>
      <c r="H512" s="36"/>
      <c r="I512" s="72"/>
      <c r="J512" s="34"/>
    </row>
    <row r="513" spans="1:10" ht="12.75">
      <c r="A513" s="65"/>
      <c r="B513" s="65"/>
      <c r="C513" s="34"/>
      <c r="D513" s="34"/>
      <c r="E513" s="34"/>
      <c r="F513" s="35"/>
      <c r="G513" s="35"/>
      <c r="H513" s="36"/>
      <c r="I513" s="72"/>
      <c r="J513" s="34"/>
    </row>
    <row r="514" spans="1:10" ht="12.75">
      <c r="A514" s="65"/>
      <c r="B514" s="65"/>
      <c r="C514" s="34"/>
      <c r="D514" s="34"/>
      <c r="E514" s="34"/>
      <c r="F514" s="35"/>
      <c r="G514" s="35"/>
      <c r="H514" s="36"/>
      <c r="I514" s="72"/>
      <c r="J514" s="34"/>
    </row>
    <row r="515" spans="1:10" ht="12.75">
      <c r="A515" s="65"/>
      <c r="B515" s="65"/>
      <c r="C515" s="34"/>
      <c r="D515" s="34"/>
      <c r="E515" s="34"/>
      <c r="F515" s="35"/>
      <c r="G515" s="35"/>
      <c r="H515" s="36"/>
      <c r="I515" s="72"/>
      <c r="J515" s="34"/>
    </row>
    <row r="516" spans="1:10" ht="12.75">
      <c r="A516" s="65"/>
      <c r="B516" s="65"/>
      <c r="C516" s="34"/>
      <c r="D516" s="34"/>
      <c r="E516" s="34"/>
      <c r="F516" s="35"/>
      <c r="G516" s="35"/>
      <c r="H516" s="36"/>
      <c r="I516" s="72"/>
      <c r="J516" s="34"/>
    </row>
    <row r="517" spans="1:10" ht="12.75">
      <c r="A517" s="65"/>
      <c r="B517" s="65"/>
      <c r="C517" s="34"/>
      <c r="D517" s="34"/>
      <c r="E517" s="34"/>
      <c r="F517" s="35"/>
      <c r="G517" s="35"/>
      <c r="H517" s="36"/>
      <c r="I517" s="72"/>
      <c r="J517" s="34"/>
    </row>
    <row r="518" spans="1:10" ht="12.75">
      <c r="A518" s="65"/>
      <c r="B518" s="65"/>
      <c r="C518" s="34"/>
      <c r="D518" s="34"/>
      <c r="E518" s="34"/>
      <c r="F518" s="35"/>
      <c r="G518" s="35"/>
      <c r="H518" s="36"/>
      <c r="I518" s="72"/>
      <c r="J518" s="34"/>
    </row>
    <row r="519" spans="1:10" ht="12.75">
      <c r="A519" s="65"/>
      <c r="B519" s="65"/>
      <c r="C519" s="34"/>
      <c r="D519" s="34"/>
      <c r="E519" s="34"/>
      <c r="F519" s="35"/>
      <c r="G519" s="35"/>
      <c r="H519" s="36"/>
      <c r="I519" s="72"/>
      <c r="J519" s="34"/>
    </row>
    <row r="520" spans="1:10" ht="12.75">
      <c r="A520" s="65"/>
      <c r="B520" s="65"/>
      <c r="C520" s="34"/>
      <c r="D520" s="34"/>
      <c r="E520" s="34"/>
      <c r="F520" s="35"/>
      <c r="G520" s="35"/>
      <c r="H520" s="36"/>
      <c r="I520" s="72"/>
      <c r="J520" s="34"/>
    </row>
    <row r="521" spans="1:10" ht="12.75">
      <c r="A521" s="65"/>
      <c r="B521" s="65"/>
      <c r="C521" s="34"/>
      <c r="D521" s="34"/>
      <c r="E521" s="34"/>
      <c r="F521" s="35"/>
      <c r="G521" s="35"/>
      <c r="H521" s="36"/>
      <c r="I521" s="72"/>
      <c r="J521" s="34"/>
    </row>
    <row r="522" spans="1:10" ht="12.75">
      <c r="A522" s="65"/>
      <c r="B522" s="65"/>
      <c r="C522" s="34"/>
      <c r="D522" s="34"/>
      <c r="E522" s="34"/>
      <c r="F522" s="35"/>
      <c r="G522" s="35"/>
      <c r="H522" s="36"/>
      <c r="I522" s="72"/>
      <c r="J522" s="34"/>
    </row>
    <row r="523" spans="1:10" ht="12.75">
      <c r="A523" s="65"/>
      <c r="B523" s="65"/>
      <c r="C523" s="34"/>
      <c r="D523" s="34"/>
      <c r="E523" s="34"/>
      <c r="F523" s="35"/>
      <c r="G523" s="35"/>
      <c r="H523" s="36"/>
      <c r="I523" s="72"/>
      <c r="J523" s="34"/>
    </row>
    <row r="524" spans="1:10" ht="12.75">
      <c r="A524" s="65"/>
      <c r="B524" s="65"/>
      <c r="C524" s="34"/>
      <c r="D524" s="34"/>
      <c r="E524" s="34"/>
      <c r="F524" s="35"/>
      <c r="G524" s="35"/>
      <c r="H524" s="36"/>
      <c r="I524" s="72"/>
      <c r="J524" s="34"/>
    </row>
    <row r="525" spans="1:10" ht="12.75">
      <c r="A525" s="65"/>
      <c r="B525" s="65"/>
      <c r="C525" s="34"/>
      <c r="D525" s="34"/>
      <c r="E525" s="34"/>
      <c r="F525" s="35"/>
      <c r="G525" s="35"/>
      <c r="H525" s="36"/>
      <c r="I525" s="72"/>
      <c r="J525" s="34"/>
    </row>
    <row r="526" spans="1:10" ht="12.75">
      <c r="A526" s="65"/>
      <c r="B526" s="65"/>
      <c r="C526" s="34"/>
      <c r="D526" s="34"/>
      <c r="E526" s="34"/>
      <c r="F526" s="35"/>
      <c r="G526" s="35"/>
      <c r="H526" s="36"/>
      <c r="I526" s="72"/>
      <c r="J526" s="34"/>
    </row>
    <row r="527" spans="1:10" ht="12.75">
      <c r="A527" s="65"/>
      <c r="B527" s="65"/>
      <c r="C527" s="34"/>
      <c r="D527" s="34"/>
      <c r="E527" s="34"/>
      <c r="F527" s="35"/>
      <c r="G527" s="35"/>
      <c r="H527" s="36"/>
      <c r="I527" s="72"/>
      <c r="J527" s="34"/>
    </row>
    <row r="528" spans="1:10" ht="12.75">
      <c r="A528" s="65"/>
      <c r="B528" s="65"/>
      <c r="C528" s="34"/>
      <c r="D528" s="34"/>
      <c r="E528" s="34"/>
      <c r="F528" s="35"/>
      <c r="G528" s="35"/>
      <c r="H528" s="36"/>
      <c r="I528" s="72"/>
      <c r="J528" s="34"/>
    </row>
    <row r="529" spans="1:10" ht="12.75">
      <c r="A529" s="65"/>
      <c r="B529" s="65"/>
      <c r="C529" s="34"/>
      <c r="D529" s="34"/>
      <c r="E529" s="34"/>
      <c r="F529" s="35"/>
      <c r="G529" s="35"/>
      <c r="H529" s="36"/>
      <c r="I529" s="72"/>
      <c r="J529" s="34"/>
    </row>
    <row r="530" spans="1:10" ht="12.75">
      <c r="A530" s="65"/>
      <c r="B530" s="65"/>
      <c r="C530" s="34"/>
      <c r="D530" s="34"/>
      <c r="E530" s="34"/>
      <c r="F530" s="35"/>
      <c r="G530" s="35"/>
      <c r="H530" s="36"/>
      <c r="I530" s="72"/>
      <c r="J530" s="34"/>
    </row>
    <row r="531" spans="1:10" ht="12.75">
      <c r="A531" s="65"/>
      <c r="B531" s="65"/>
      <c r="C531" s="34"/>
      <c r="D531" s="34"/>
      <c r="E531" s="34"/>
      <c r="F531" s="35"/>
      <c r="G531" s="35"/>
      <c r="H531" s="36"/>
      <c r="I531" s="72"/>
      <c r="J531" s="34"/>
    </row>
    <row r="532" spans="1:10" ht="12.75">
      <c r="A532" s="65"/>
      <c r="B532" s="65"/>
      <c r="C532" s="34"/>
      <c r="D532" s="34"/>
      <c r="E532" s="34"/>
      <c r="F532" s="35"/>
      <c r="G532" s="35"/>
      <c r="H532" s="36"/>
      <c r="I532" s="72"/>
      <c r="J532" s="34"/>
    </row>
    <row r="533" spans="1:10" ht="12.75">
      <c r="A533" s="65"/>
      <c r="B533" s="65"/>
      <c r="C533" s="34"/>
      <c r="D533" s="34"/>
      <c r="E533" s="34"/>
      <c r="F533" s="35"/>
      <c r="G533" s="35"/>
      <c r="H533" s="36"/>
      <c r="I533" s="72"/>
      <c r="J533" s="34"/>
    </row>
    <row r="534" spans="1:10" ht="12.75">
      <c r="A534" s="65"/>
      <c r="B534" s="65"/>
      <c r="C534" s="34"/>
      <c r="D534" s="34"/>
      <c r="E534" s="34"/>
      <c r="F534" s="35"/>
      <c r="G534" s="35"/>
      <c r="H534" s="36"/>
      <c r="I534" s="72"/>
      <c r="J534" s="34"/>
    </row>
    <row r="535" spans="1:10" ht="12.75">
      <c r="A535" s="65"/>
      <c r="B535" s="65"/>
      <c r="C535" s="34"/>
      <c r="D535" s="34"/>
      <c r="E535" s="34"/>
      <c r="F535" s="35"/>
      <c r="G535" s="35"/>
      <c r="H535" s="36"/>
      <c r="I535" s="72"/>
      <c r="J535" s="34"/>
    </row>
    <row r="536" spans="1:10" ht="12.75">
      <c r="A536" s="65"/>
      <c r="B536" s="65"/>
      <c r="C536" s="34"/>
      <c r="D536" s="34"/>
      <c r="E536" s="34"/>
      <c r="F536" s="35"/>
      <c r="G536" s="35"/>
      <c r="H536" s="36"/>
      <c r="I536" s="72"/>
      <c r="J536" s="34"/>
    </row>
    <row r="537" spans="1:10" ht="12.75">
      <c r="A537" s="65"/>
      <c r="B537" s="65"/>
      <c r="C537" s="34"/>
      <c r="D537" s="34"/>
      <c r="E537" s="34"/>
      <c r="F537" s="35"/>
      <c r="G537" s="35"/>
      <c r="H537" s="36"/>
      <c r="I537" s="72"/>
      <c r="J537" s="34"/>
    </row>
    <row r="538" spans="1:10" ht="12.75">
      <c r="A538" s="65"/>
      <c r="B538" s="65"/>
      <c r="C538" s="34"/>
      <c r="D538" s="34"/>
      <c r="E538" s="34"/>
      <c r="F538" s="35"/>
      <c r="G538" s="35"/>
      <c r="H538" s="36"/>
      <c r="I538" s="72"/>
      <c r="J538" s="34"/>
    </row>
    <row r="539" spans="1:10" ht="12.75">
      <c r="A539" s="65"/>
      <c r="B539" s="65"/>
      <c r="C539" s="34"/>
      <c r="D539" s="34"/>
      <c r="E539" s="34"/>
      <c r="F539" s="35"/>
      <c r="G539" s="35"/>
      <c r="H539" s="36"/>
      <c r="I539" s="72"/>
      <c r="J539" s="34"/>
    </row>
    <row r="540" spans="1:10" ht="12.75">
      <c r="A540" s="65"/>
      <c r="B540" s="65"/>
      <c r="C540" s="34"/>
      <c r="D540" s="34"/>
      <c r="E540" s="34"/>
      <c r="F540" s="35"/>
      <c r="G540" s="35"/>
      <c r="H540" s="36"/>
      <c r="I540" s="72"/>
      <c r="J540" s="34"/>
    </row>
    <row r="541" spans="1:10" ht="12.75">
      <c r="A541" s="65"/>
      <c r="B541" s="65"/>
      <c r="C541" s="34"/>
      <c r="D541" s="34"/>
      <c r="E541" s="34"/>
      <c r="F541" s="35"/>
      <c r="G541" s="35"/>
      <c r="H541" s="36"/>
      <c r="I541" s="72"/>
      <c r="J541" s="34"/>
    </row>
    <row r="542" spans="1:10" ht="12.75">
      <c r="A542" s="65"/>
      <c r="B542" s="65"/>
      <c r="C542" s="34"/>
      <c r="D542" s="34"/>
      <c r="E542" s="34"/>
      <c r="F542" s="35"/>
      <c r="G542" s="35"/>
      <c r="H542" s="36"/>
      <c r="I542" s="72"/>
      <c r="J542" s="34"/>
    </row>
    <row r="543" spans="1:10" ht="12.75">
      <c r="A543" s="65"/>
      <c r="B543" s="65"/>
      <c r="C543" s="34"/>
      <c r="D543" s="34"/>
      <c r="E543" s="34"/>
      <c r="F543" s="35"/>
      <c r="G543" s="35"/>
      <c r="H543" s="36"/>
      <c r="I543" s="72"/>
      <c r="J543" s="34"/>
    </row>
    <row r="544" spans="1:10" ht="12.75">
      <c r="A544" s="65"/>
      <c r="B544" s="65"/>
      <c r="C544" s="34"/>
      <c r="D544" s="34"/>
      <c r="E544" s="34"/>
      <c r="F544" s="35"/>
      <c r="G544" s="35"/>
      <c r="H544" s="36"/>
      <c r="I544" s="72"/>
      <c r="J544" s="34"/>
    </row>
    <row r="545" spans="1:10" ht="12.75">
      <c r="A545" s="65"/>
      <c r="B545" s="65"/>
      <c r="C545" s="34"/>
      <c r="D545" s="34"/>
      <c r="E545" s="34"/>
      <c r="F545" s="35"/>
      <c r="G545" s="35"/>
      <c r="H545" s="36"/>
      <c r="I545" s="72"/>
      <c r="J545" s="34"/>
    </row>
    <row r="546" spans="1:10" ht="12.75">
      <c r="A546" s="65"/>
      <c r="B546" s="65"/>
      <c r="C546" s="34"/>
      <c r="D546" s="34"/>
      <c r="E546" s="34"/>
      <c r="F546" s="35"/>
      <c r="G546" s="35"/>
      <c r="H546" s="36"/>
      <c r="I546" s="72"/>
      <c r="J546" s="34"/>
    </row>
    <row r="547" spans="1:10" ht="12.75">
      <c r="A547" s="65"/>
      <c r="B547" s="65"/>
      <c r="C547" s="34"/>
      <c r="D547" s="34"/>
      <c r="E547" s="34"/>
      <c r="F547" s="35"/>
      <c r="G547" s="35"/>
      <c r="H547" s="36"/>
      <c r="I547" s="72"/>
      <c r="J547" s="34"/>
    </row>
    <row r="548" spans="1:10" ht="12.75">
      <c r="A548" s="65"/>
      <c r="B548" s="65"/>
      <c r="C548" s="34"/>
      <c r="D548" s="34"/>
      <c r="E548" s="34"/>
      <c r="F548" s="35"/>
      <c r="G548" s="35"/>
      <c r="H548" s="36"/>
      <c r="I548" s="72"/>
      <c r="J548" s="34"/>
    </row>
    <row r="549" spans="1:10" ht="12.75">
      <c r="A549" s="65"/>
      <c r="B549" s="65"/>
      <c r="C549" s="34"/>
      <c r="D549" s="34"/>
      <c r="E549" s="34"/>
      <c r="F549" s="35"/>
      <c r="G549" s="35"/>
      <c r="H549" s="36"/>
      <c r="I549" s="72"/>
      <c r="J549" s="34"/>
    </row>
    <row r="550" spans="1:10" ht="12.75">
      <c r="A550" s="65"/>
      <c r="B550" s="65"/>
      <c r="C550" s="34"/>
      <c r="D550" s="34"/>
      <c r="E550" s="34"/>
      <c r="F550" s="35"/>
      <c r="G550" s="35"/>
      <c r="H550" s="36"/>
      <c r="I550" s="72"/>
      <c r="J550" s="34"/>
    </row>
    <row r="551" spans="1:10" ht="12.75">
      <c r="A551" s="65"/>
      <c r="B551" s="65"/>
      <c r="C551" s="34"/>
      <c r="D551" s="34"/>
      <c r="E551" s="34"/>
      <c r="F551" s="35"/>
      <c r="G551" s="35"/>
      <c r="H551" s="36"/>
      <c r="I551" s="72"/>
      <c r="J551" s="34"/>
    </row>
    <row r="552" spans="1:10" ht="12.75">
      <c r="A552" s="65"/>
      <c r="B552" s="65"/>
      <c r="C552" s="34"/>
      <c r="D552" s="34"/>
      <c r="E552" s="34"/>
      <c r="F552" s="35"/>
      <c r="G552" s="35"/>
      <c r="H552" s="36"/>
      <c r="I552" s="72"/>
      <c r="J552" s="34"/>
    </row>
    <row r="553" spans="1:10" ht="12.75">
      <c r="A553" s="65"/>
      <c r="B553" s="65"/>
      <c r="C553" s="34"/>
      <c r="D553" s="34"/>
      <c r="E553" s="34"/>
      <c r="F553" s="35"/>
      <c r="G553" s="35"/>
      <c r="H553" s="36"/>
      <c r="I553" s="72"/>
      <c r="J553" s="34"/>
    </row>
    <row r="554" spans="1:10" ht="12.75">
      <c r="A554" s="65"/>
      <c r="B554" s="65"/>
      <c r="C554" s="34"/>
      <c r="D554" s="34"/>
      <c r="E554" s="34"/>
      <c r="F554" s="35"/>
      <c r="G554" s="35"/>
      <c r="H554" s="36"/>
      <c r="I554" s="72"/>
      <c r="J554" s="34"/>
    </row>
    <row r="555" spans="1:10" ht="12.75">
      <c r="A555" s="65"/>
      <c r="B555" s="65"/>
      <c r="C555" s="34"/>
      <c r="D555" s="34"/>
      <c r="E555" s="34"/>
      <c r="F555" s="35"/>
      <c r="G555" s="35"/>
      <c r="H555" s="36"/>
      <c r="I555" s="72"/>
      <c r="J555" s="34"/>
    </row>
    <row r="556" spans="1:10" ht="12.75">
      <c r="A556" s="65"/>
      <c r="B556" s="65"/>
      <c r="C556" s="34"/>
      <c r="D556" s="34"/>
      <c r="E556" s="34"/>
      <c r="F556" s="35"/>
      <c r="G556" s="35"/>
      <c r="H556" s="36"/>
      <c r="I556" s="72"/>
      <c r="J556" s="34"/>
    </row>
    <row r="557" spans="1:10" ht="12.75">
      <c r="A557" s="65"/>
      <c r="B557" s="65"/>
      <c r="C557" s="34"/>
      <c r="D557" s="34"/>
      <c r="E557" s="34"/>
      <c r="F557" s="35"/>
      <c r="G557" s="35"/>
      <c r="H557" s="36"/>
      <c r="I557" s="72"/>
      <c r="J557" s="34"/>
    </row>
    <row r="558" spans="1:10" ht="12.75">
      <c r="A558" s="65"/>
      <c r="B558" s="65"/>
      <c r="C558" s="34"/>
      <c r="D558" s="34"/>
      <c r="E558" s="34"/>
      <c r="F558" s="35"/>
      <c r="G558" s="35"/>
      <c r="H558" s="36"/>
      <c r="I558" s="72"/>
      <c r="J558" s="34"/>
    </row>
    <row r="559" spans="1:10" ht="12.75">
      <c r="A559" s="65"/>
      <c r="B559" s="65"/>
      <c r="C559" s="34"/>
      <c r="D559" s="34"/>
      <c r="E559" s="34"/>
      <c r="F559" s="35"/>
      <c r="G559" s="35"/>
      <c r="H559" s="36"/>
      <c r="I559" s="72"/>
      <c r="J559" s="34"/>
    </row>
    <row r="560" spans="1:10" ht="12.75">
      <c r="A560" s="65"/>
      <c r="B560" s="65"/>
      <c r="C560" s="34"/>
      <c r="D560" s="34"/>
      <c r="E560" s="34"/>
      <c r="F560" s="35"/>
      <c r="G560" s="35"/>
      <c r="H560" s="36"/>
      <c r="I560" s="72"/>
      <c r="J560" s="34"/>
    </row>
    <row r="561" spans="1:10" ht="12.75">
      <c r="A561" s="65"/>
      <c r="B561" s="65"/>
      <c r="C561" s="34"/>
      <c r="D561" s="34"/>
      <c r="E561" s="34"/>
      <c r="F561" s="35"/>
      <c r="G561" s="35"/>
      <c r="H561" s="36"/>
      <c r="I561" s="72"/>
      <c r="J561" s="34"/>
    </row>
    <row r="562" spans="1:10" ht="12.75">
      <c r="A562" s="65"/>
      <c r="B562" s="65"/>
      <c r="C562" s="34"/>
      <c r="D562" s="34"/>
      <c r="E562" s="34"/>
      <c r="F562" s="35"/>
      <c r="G562" s="35"/>
      <c r="H562" s="36"/>
      <c r="I562" s="72"/>
      <c r="J562" s="34"/>
    </row>
    <row r="563" spans="1:10" ht="12.75">
      <c r="A563" s="65"/>
      <c r="B563" s="65"/>
      <c r="C563" s="34"/>
      <c r="D563" s="34"/>
      <c r="E563" s="34"/>
      <c r="F563" s="35"/>
      <c r="G563" s="35"/>
      <c r="H563" s="36"/>
      <c r="I563" s="72"/>
      <c r="J563" s="34"/>
    </row>
    <row r="564" spans="1:10" ht="12.75">
      <c r="A564" s="65"/>
      <c r="B564" s="65"/>
      <c r="C564" s="34"/>
      <c r="D564" s="34"/>
      <c r="E564" s="34"/>
      <c r="F564" s="35"/>
      <c r="G564" s="35"/>
      <c r="H564" s="36"/>
      <c r="I564" s="72"/>
      <c r="J564" s="34"/>
    </row>
    <row r="565" spans="1:10" ht="12.75">
      <c r="A565" s="65"/>
      <c r="B565" s="65"/>
      <c r="C565" s="34"/>
      <c r="D565" s="34"/>
      <c r="E565" s="34"/>
      <c r="F565" s="35"/>
      <c r="G565" s="35"/>
      <c r="H565" s="36"/>
      <c r="I565" s="72"/>
      <c r="J565" s="34"/>
    </row>
    <row r="566" spans="1:10" ht="12.75">
      <c r="A566" s="65"/>
      <c r="B566" s="65"/>
      <c r="C566" s="34"/>
      <c r="D566" s="34"/>
      <c r="E566" s="34"/>
      <c r="F566" s="35"/>
      <c r="G566" s="35"/>
      <c r="H566" s="36"/>
      <c r="I566" s="72"/>
      <c r="J566" s="34"/>
    </row>
    <row r="567" spans="1:10" ht="12.75">
      <c r="A567" s="65"/>
      <c r="B567" s="65"/>
      <c r="C567" s="34"/>
      <c r="D567" s="34"/>
      <c r="E567" s="34"/>
      <c r="F567" s="35"/>
      <c r="G567" s="35"/>
      <c r="H567" s="36"/>
      <c r="I567" s="72"/>
      <c r="J567" s="34"/>
    </row>
    <row r="568" spans="1:10" ht="12.75">
      <c r="A568" s="65"/>
      <c r="B568" s="65"/>
      <c r="C568" s="34"/>
      <c r="D568" s="34"/>
      <c r="E568" s="34"/>
      <c r="F568" s="35"/>
      <c r="G568" s="35"/>
      <c r="H568" s="36"/>
      <c r="I568" s="72"/>
      <c r="J568" s="34"/>
    </row>
    <row r="569" spans="1:10" ht="12.75">
      <c r="A569" s="65"/>
      <c r="B569" s="65"/>
      <c r="C569" s="34"/>
      <c r="D569" s="34"/>
      <c r="E569" s="34"/>
      <c r="F569" s="35"/>
      <c r="G569" s="35"/>
      <c r="H569" s="36"/>
      <c r="I569" s="72"/>
      <c r="J569" s="34"/>
    </row>
    <row r="570" spans="1:10" ht="12.75">
      <c r="A570" s="65"/>
      <c r="B570" s="65"/>
      <c r="C570" s="34"/>
      <c r="D570" s="34"/>
      <c r="E570" s="34"/>
      <c r="F570" s="35"/>
      <c r="G570" s="35"/>
      <c r="H570" s="36"/>
      <c r="I570" s="72"/>
      <c r="J570" s="34"/>
    </row>
    <row r="571" spans="1:10" ht="12.75">
      <c r="A571" s="65"/>
      <c r="B571" s="65"/>
      <c r="C571" s="34"/>
      <c r="D571" s="34"/>
      <c r="E571" s="34"/>
      <c r="F571" s="35"/>
      <c r="G571" s="35"/>
      <c r="H571" s="36"/>
      <c r="I571" s="72"/>
      <c r="J571" s="34"/>
    </row>
    <row r="572" spans="1:10" ht="12.75">
      <c r="A572" s="65"/>
      <c r="B572" s="65"/>
      <c r="C572" s="34"/>
      <c r="D572" s="34"/>
      <c r="E572" s="34"/>
      <c r="F572" s="35"/>
      <c r="G572" s="35"/>
      <c r="H572" s="36"/>
      <c r="I572" s="72"/>
      <c r="J572" s="34"/>
    </row>
    <row r="573" spans="1:10" ht="12.75">
      <c r="A573" s="65"/>
      <c r="B573" s="65"/>
      <c r="C573" s="34"/>
      <c r="D573" s="34"/>
      <c r="E573" s="34"/>
      <c r="F573" s="35"/>
      <c r="G573" s="35"/>
      <c r="H573" s="36"/>
      <c r="I573" s="72"/>
      <c r="J573" s="34"/>
    </row>
    <row r="574" spans="1:10" ht="12.75">
      <c r="A574" s="65"/>
      <c r="B574" s="65"/>
      <c r="C574" s="34"/>
      <c r="D574" s="34"/>
      <c r="E574" s="34"/>
      <c r="F574" s="35"/>
      <c r="G574" s="35"/>
      <c r="H574" s="36"/>
      <c r="I574" s="72"/>
      <c r="J574" s="34"/>
    </row>
    <row r="575" spans="1:10" ht="12.75">
      <c r="A575" s="65"/>
      <c r="B575" s="65"/>
      <c r="C575" s="34"/>
      <c r="D575" s="34"/>
      <c r="E575" s="34"/>
      <c r="F575" s="35"/>
      <c r="G575" s="35"/>
      <c r="H575" s="36"/>
      <c r="I575" s="72"/>
      <c r="J575" s="34"/>
    </row>
    <row r="576" spans="1:10" ht="12.75">
      <c r="A576" s="65"/>
      <c r="B576" s="65"/>
      <c r="C576" s="34"/>
      <c r="D576" s="34"/>
      <c r="E576" s="34"/>
      <c r="F576" s="35"/>
      <c r="G576" s="35"/>
      <c r="H576" s="36"/>
      <c r="I576" s="72"/>
      <c r="J576" s="34"/>
    </row>
    <row r="577" spans="1:10" ht="12.75">
      <c r="A577" s="65"/>
      <c r="B577" s="65"/>
      <c r="C577" s="34"/>
      <c r="D577" s="34"/>
      <c r="E577" s="34"/>
      <c r="F577" s="35"/>
      <c r="G577" s="35"/>
      <c r="H577" s="36"/>
      <c r="I577" s="72"/>
      <c r="J577" s="34"/>
    </row>
    <row r="578" spans="1:10" ht="12.75">
      <c r="A578" s="65"/>
      <c r="B578" s="65"/>
      <c r="C578" s="34"/>
      <c r="D578" s="34"/>
      <c r="E578" s="34"/>
      <c r="F578" s="35"/>
      <c r="G578" s="35"/>
      <c r="H578" s="36"/>
      <c r="I578" s="72"/>
      <c r="J578" s="34"/>
    </row>
    <row r="579" spans="1:10" ht="12.75">
      <c r="A579" s="65"/>
      <c r="B579" s="65"/>
      <c r="C579" s="34"/>
      <c r="D579" s="34"/>
      <c r="E579" s="34"/>
      <c r="F579" s="35"/>
      <c r="G579" s="35"/>
      <c r="H579" s="36"/>
      <c r="I579" s="72"/>
      <c r="J579" s="34"/>
    </row>
    <row r="580" spans="1:10" ht="12.75">
      <c r="A580" s="65"/>
      <c r="B580" s="65"/>
      <c r="C580" s="34"/>
      <c r="D580" s="34"/>
      <c r="E580" s="34"/>
      <c r="F580" s="35"/>
      <c r="G580" s="35"/>
      <c r="H580" s="36"/>
      <c r="I580" s="72"/>
      <c r="J580" s="34"/>
    </row>
    <row r="581" spans="1:10" ht="12.75">
      <c r="A581" s="65"/>
      <c r="B581" s="65"/>
      <c r="C581" s="34"/>
      <c r="D581" s="34"/>
      <c r="E581" s="34"/>
      <c r="F581" s="35"/>
      <c r="G581" s="35"/>
      <c r="H581" s="36"/>
      <c r="I581" s="72"/>
      <c r="J581" s="34"/>
    </row>
    <row r="582" spans="1:10" ht="12.75">
      <c r="A582" s="65"/>
      <c r="B582" s="65"/>
      <c r="C582" s="34"/>
      <c r="D582" s="34"/>
      <c r="E582" s="34"/>
      <c r="F582" s="35"/>
      <c r="G582" s="35"/>
      <c r="H582" s="36"/>
      <c r="I582" s="72"/>
      <c r="J582" s="34"/>
    </row>
    <row r="583" spans="1:10" ht="12.75">
      <c r="A583" s="65"/>
      <c r="B583" s="65"/>
      <c r="C583" s="34"/>
      <c r="D583" s="34"/>
      <c r="E583" s="34"/>
      <c r="F583" s="35"/>
      <c r="G583" s="35"/>
      <c r="H583" s="36"/>
      <c r="I583" s="72"/>
      <c r="J583" s="34"/>
    </row>
    <row r="584" spans="1:10" ht="12.75">
      <c r="A584" s="65"/>
      <c r="B584" s="65"/>
      <c r="C584" s="34"/>
      <c r="D584" s="34"/>
      <c r="E584" s="34"/>
      <c r="F584" s="35"/>
      <c r="G584" s="35"/>
      <c r="H584" s="36"/>
      <c r="I584" s="72"/>
      <c r="J584" s="34"/>
    </row>
    <row r="585" spans="1:10" ht="12.75">
      <c r="A585" s="65"/>
      <c r="B585" s="65"/>
      <c r="C585" s="34"/>
      <c r="D585" s="34"/>
      <c r="E585" s="34"/>
      <c r="F585" s="35"/>
      <c r="G585" s="35"/>
      <c r="H585" s="36"/>
      <c r="I585" s="72"/>
      <c r="J585" s="34"/>
    </row>
    <row r="586" spans="1:10" ht="12.75">
      <c r="A586" s="65"/>
      <c r="B586" s="65"/>
      <c r="C586" s="34"/>
      <c r="D586" s="34"/>
      <c r="E586" s="34"/>
      <c r="F586" s="35"/>
      <c r="G586" s="35"/>
      <c r="H586" s="36"/>
      <c r="I586" s="72"/>
      <c r="J586" s="34"/>
    </row>
    <row r="587" spans="1:10" ht="12.75">
      <c r="A587" s="65"/>
      <c r="B587" s="65"/>
      <c r="C587" s="34"/>
      <c r="D587" s="34"/>
      <c r="E587" s="34"/>
      <c r="F587" s="35"/>
      <c r="G587" s="35"/>
      <c r="H587" s="36"/>
      <c r="I587" s="72"/>
      <c r="J587" s="34"/>
    </row>
    <row r="588" spans="1:10" ht="12.75">
      <c r="A588" s="65"/>
      <c r="B588" s="65"/>
      <c r="C588" s="34"/>
      <c r="D588" s="34"/>
      <c r="E588" s="34"/>
      <c r="F588" s="35"/>
      <c r="G588" s="35"/>
      <c r="H588" s="36"/>
      <c r="I588" s="72"/>
      <c r="J588" s="34"/>
    </row>
    <row r="589" spans="1:10" ht="12.75">
      <c r="A589" s="65"/>
      <c r="B589" s="65"/>
      <c r="C589" s="34"/>
      <c r="D589" s="34"/>
      <c r="E589" s="34"/>
      <c r="F589" s="35"/>
      <c r="G589" s="35"/>
      <c r="H589" s="36"/>
      <c r="I589" s="72"/>
      <c r="J589" s="34"/>
    </row>
    <row r="590" spans="1:10" ht="12.75">
      <c r="A590" s="65"/>
      <c r="B590" s="65"/>
      <c r="C590" s="34"/>
      <c r="D590" s="34"/>
      <c r="E590" s="34"/>
      <c r="F590" s="35"/>
      <c r="G590" s="35"/>
      <c r="H590" s="36"/>
      <c r="I590" s="72"/>
      <c r="J590" s="34"/>
    </row>
    <row r="591" spans="1:10" ht="12.75">
      <c r="A591" s="65"/>
      <c r="B591" s="65"/>
      <c r="C591" s="34"/>
      <c r="D591" s="34"/>
      <c r="E591" s="34"/>
      <c r="F591" s="35"/>
      <c r="G591" s="35"/>
      <c r="H591" s="36"/>
      <c r="I591" s="72"/>
      <c r="J591" s="34"/>
    </row>
    <row r="592" spans="1:10" ht="12.75">
      <c r="A592" s="65"/>
      <c r="B592" s="65"/>
      <c r="C592" s="34"/>
      <c r="D592" s="34"/>
      <c r="E592" s="34"/>
      <c r="F592" s="35"/>
      <c r="G592" s="35"/>
      <c r="H592" s="36"/>
      <c r="I592" s="72"/>
      <c r="J592" s="34"/>
    </row>
    <row r="593" spans="1:10" ht="12.75">
      <c r="A593" s="65"/>
      <c r="B593" s="65"/>
      <c r="C593" s="34"/>
      <c r="D593" s="34"/>
      <c r="E593" s="34"/>
      <c r="F593" s="35"/>
      <c r="G593" s="35"/>
      <c r="H593" s="36"/>
      <c r="I593" s="72"/>
      <c r="J593" s="34"/>
    </row>
    <row r="594" spans="1:10" ht="12.75">
      <c r="A594" s="65"/>
      <c r="B594" s="65"/>
      <c r="C594" s="34"/>
      <c r="D594" s="34"/>
      <c r="E594" s="34"/>
      <c r="F594" s="35"/>
      <c r="G594" s="35"/>
      <c r="H594" s="36"/>
      <c r="I594" s="72"/>
      <c r="J594" s="34"/>
    </row>
    <row r="595" spans="1:10" ht="12.75">
      <c r="A595" s="65"/>
      <c r="B595" s="65"/>
      <c r="C595" s="34"/>
      <c r="D595" s="34"/>
      <c r="E595" s="34"/>
      <c r="F595" s="35"/>
      <c r="G595" s="35"/>
      <c r="H595" s="36"/>
      <c r="I595" s="72"/>
      <c r="J595" s="34"/>
    </row>
    <row r="596" spans="1:10" ht="12.75">
      <c r="A596" s="65"/>
      <c r="B596" s="65"/>
      <c r="C596" s="34"/>
      <c r="D596" s="34"/>
      <c r="E596" s="34"/>
      <c r="F596" s="35"/>
      <c r="G596" s="35"/>
      <c r="H596" s="36"/>
      <c r="I596" s="72"/>
      <c r="J596" s="34"/>
    </row>
    <row r="597" spans="1:10" ht="12.75">
      <c r="A597" s="65"/>
      <c r="B597" s="65"/>
      <c r="C597" s="34"/>
      <c r="D597" s="34"/>
      <c r="E597" s="34"/>
      <c r="F597" s="35"/>
      <c r="G597" s="35"/>
      <c r="H597" s="36"/>
      <c r="I597" s="72"/>
      <c r="J597" s="34"/>
    </row>
    <row r="598" spans="1:10" ht="12.75">
      <c r="A598" s="65"/>
      <c r="B598" s="65"/>
      <c r="C598" s="34"/>
      <c r="D598" s="34"/>
      <c r="E598" s="34"/>
      <c r="F598" s="35"/>
      <c r="G598" s="35"/>
      <c r="H598" s="36"/>
      <c r="I598" s="72"/>
      <c r="J598" s="34"/>
    </row>
    <row r="599" spans="1:10" ht="12.75">
      <c r="A599" s="65"/>
      <c r="B599" s="65"/>
      <c r="C599" s="34"/>
      <c r="D599" s="34"/>
      <c r="E599" s="34"/>
      <c r="F599" s="35"/>
      <c r="G599" s="35"/>
      <c r="H599" s="36"/>
      <c r="I599" s="72"/>
      <c r="J599" s="34"/>
    </row>
    <row r="600" spans="1:10" ht="12.75">
      <c r="A600" s="65"/>
      <c r="B600" s="65"/>
      <c r="C600" s="34"/>
      <c r="D600" s="34"/>
      <c r="E600" s="34"/>
      <c r="F600" s="35"/>
      <c r="G600" s="35"/>
      <c r="H600" s="36"/>
      <c r="I600" s="72"/>
      <c r="J600" s="34"/>
    </row>
    <row r="601" spans="1:10" ht="12.75">
      <c r="A601" s="65"/>
      <c r="B601" s="65"/>
      <c r="C601" s="34"/>
      <c r="D601" s="34"/>
      <c r="E601" s="34"/>
      <c r="F601" s="35"/>
      <c r="G601" s="35"/>
      <c r="H601" s="36"/>
      <c r="I601" s="72"/>
      <c r="J601" s="34"/>
    </row>
    <row r="602" spans="1:10" ht="12.75">
      <c r="A602" s="65"/>
      <c r="B602" s="65"/>
      <c r="C602" s="34"/>
      <c r="D602" s="34"/>
      <c r="E602" s="34"/>
      <c r="F602" s="35"/>
      <c r="G602" s="35"/>
      <c r="H602" s="36"/>
      <c r="I602" s="72"/>
      <c r="J602" s="34"/>
    </row>
    <row r="603" spans="1:10" ht="12.75">
      <c r="A603" s="65"/>
      <c r="B603" s="65"/>
      <c r="C603" s="34"/>
      <c r="D603" s="34"/>
      <c r="E603" s="34"/>
      <c r="F603" s="35"/>
      <c r="G603" s="35"/>
      <c r="H603" s="36"/>
      <c r="I603" s="72"/>
      <c r="J603" s="34"/>
    </row>
    <row r="604" spans="1:10" ht="12.75">
      <c r="A604" s="65"/>
      <c r="B604" s="65"/>
      <c r="C604" s="34"/>
      <c r="D604" s="34"/>
      <c r="E604" s="34"/>
      <c r="F604" s="35"/>
      <c r="G604" s="35"/>
      <c r="H604" s="36"/>
      <c r="I604" s="72"/>
      <c r="J604" s="34"/>
    </row>
    <row r="605" spans="1:10" ht="12.75">
      <c r="A605" s="65"/>
      <c r="B605" s="65"/>
      <c r="C605" s="34"/>
      <c r="D605" s="34"/>
      <c r="E605" s="34"/>
      <c r="F605" s="35"/>
      <c r="G605" s="35"/>
      <c r="H605" s="36"/>
      <c r="I605" s="72"/>
      <c r="J605" s="34"/>
    </row>
    <row r="606" spans="1:10" ht="12.75">
      <c r="A606" s="65"/>
      <c r="B606" s="65"/>
      <c r="C606" s="34"/>
      <c r="D606" s="34"/>
      <c r="E606" s="34"/>
      <c r="F606" s="35"/>
      <c r="G606" s="35"/>
      <c r="H606" s="36"/>
      <c r="I606" s="72"/>
      <c r="J606" s="34"/>
    </row>
    <row r="607" spans="1:10" ht="12.75">
      <c r="A607" s="65"/>
      <c r="B607" s="65"/>
      <c r="C607" s="34"/>
      <c r="D607" s="34"/>
      <c r="E607" s="34"/>
      <c r="F607" s="35"/>
      <c r="G607" s="35"/>
      <c r="H607" s="36"/>
      <c r="I607" s="72"/>
      <c r="J607" s="34"/>
    </row>
    <row r="608" spans="1:10" ht="12.75">
      <c r="A608" s="65"/>
      <c r="B608" s="65"/>
      <c r="C608" s="34"/>
      <c r="D608" s="34"/>
      <c r="E608" s="34"/>
      <c r="F608" s="35"/>
      <c r="G608" s="35"/>
      <c r="H608" s="36"/>
      <c r="I608" s="72"/>
      <c r="J608" s="34"/>
    </row>
    <row r="609" spans="1:10" ht="12.75">
      <c r="A609" s="65"/>
      <c r="B609" s="65"/>
      <c r="C609" s="34"/>
      <c r="D609" s="34"/>
      <c r="E609" s="34"/>
      <c r="F609" s="35"/>
      <c r="G609" s="35"/>
      <c r="H609" s="36"/>
      <c r="I609" s="72"/>
      <c r="J609" s="34"/>
    </row>
    <row r="610" spans="1:10" ht="12.75">
      <c r="A610" s="65"/>
      <c r="B610" s="65"/>
      <c r="C610" s="34"/>
      <c r="D610" s="34"/>
      <c r="E610" s="34"/>
      <c r="F610" s="35"/>
      <c r="G610" s="35"/>
      <c r="H610" s="36"/>
      <c r="I610" s="72"/>
      <c r="J610" s="34"/>
    </row>
    <row r="611" spans="1:10" ht="12.75">
      <c r="A611" s="65"/>
      <c r="B611" s="65"/>
      <c r="C611" s="34"/>
      <c r="D611" s="34"/>
      <c r="E611" s="34"/>
      <c r="F611" s="35"/>
      <c r="G611" s="35"/>
      <c r="H611" s="36"/>
      <c r="I611" s="72"/>
      <c r="J611" s="34"/>
    </row>
    <row r="612" spans="1:10" ht="12.75">
      <c r="A612" s="65"/>
      <c r="B612" s="65"/>
      <c r="C612" s="34"/>
      <c r="D612" s="34"/>
      <c r="E612" s="34"/>
      <c r="F612" s="35"/>
      <c r="G612" s="35"/>
      <c r="H612" s="36"/>
      <c r="I612" s="72"/>
      <c r="J612" s="34"/>
    </row>
    <row r="613" spans="1:10" ht="12.75">
      <c r="A613" s="65"/>
      <c r="B613" s="65"/>
      <c r="C613" s="34"/>
      <c r="D613" s="34"/>
      <c r="E613" s="34"/>
      <c r="F613" s="35"/>
      <c r="G613" s="35"/>
      <c r="H613" s="36"/>
      <c r="I613" s="72"/>
      <c r="J613" s="34"/>
    </row>
    <row r="614" spans="1:10" ht="12.75">
      <c r="A614" s="65"/>
      <c r="B614" s="65"/>
      <c r="C614" s="34"/>
      <c r="D614" s="34"/>
      <c r="E614" s="34"/>
      <c r="F614" s="35"/>
      <c r="G614" s="35"/>
      <c r="H614" s="36"/>
      <c r="I614" s="72"/>
      <c r="J614" s="34"/>
    </row>
    <row r="615" spans="1:10" ht="12.75">
      <c r="A615" s="65"/>
      <c r="B615" s="65"/>
      <c r="C615" s="34"/>
      <c r="D615" s="34"/>
      <c r="E615" s="34"/>
      <c r="F615" s="35"/>
      <c r="G615" s="35"/>
      <c r="H615" s="36"/>
      <c r="I615" s="72"/>
      <c r="J615" s="34"/>
    </row>
    <row r="616" spans="1:10" ht="12.75">
      <c r="A616" s="65"/>
      <c r="B616" s="65"/>
      <c r="C616" s="34"/>
      <c r="D616" s="34"/>
      <c r="E616" s="34"/>
      <c r="F616" s="35"/>
      <c r="G616" s="35"/>
      <c r="H616" s="36"/>
      <c r="I616" s="72"/>
      <c r="J616" s="34"/>
    </row>
    <row r="617" spans="1:10" ht="12.75">
      <c r="A617" s="65"/>
      <c r="B617" s="65"/>
      <c r="C617" s="34"/>
      <c r="D617" s="34"/>
      <c r="E617" s="34"/>
      <c r="F617" s="35"/>
      <c r="G617" s="35"/>
      <c r="H617" s="36"/>
      <c r="I617" s="72"/>
      <c r="J617" s="34"/>
    </row>
    <row r="618" spans="1:10" ht="12.75">
      <c r="A618" s="65"/>
      <c r="B618" s="65"/>
      <c r="C618" s="34"/>
      <c r="D618" s="34"/>
      <c r="E618" s="34"/>
      <c r="F618" s="35"/>
      <c r="G618" s="35"/>
      <c r="H618" s="36"/>
      <c r="I618" s="72"/>
      <c r="J618" s="34"/>
    </row>
    <row r="619" spans="1:10" ht="12.75">
      <c r="A619" s="65"/>
      <c r="B619" s="65"/>
      <c r="C619" s="34"/>
      <c r="D619" s="34"/>
      <c r="E619" s="34"/>
      <c r="F619" s="35"/>
      <c r="G619" s="35"/>
      <c r="H619" s="36"/>
      <c r="I619" s="72"/>
      <c r="J619" s="34"/>
    </row>
    <row r="620" spans="1:10" ht="12.75">
      <c r="A620" s="65"/>
      <c r="B620" s="65"/>
      <c r="C620" s="34"/>
      <c r="D620" s="34"/>
      <c r="E620" s="34"/>
      <c r="F620" s="35"/>
      <c r="G620" s="35"/>
      <c r="H620" s="36"/>
      <c r="I620" s="72"/>
      <c r="J620" s="34"/>
    </row>
    <row r="621" spans="1:10" ht="12.75">
      <c r="A621" s="65"/>
      <c r="B621" s="65"/>
      <c r="C621" s="34"/>
      <c r="D621" s="34"/>
      <c r="E621" s="34"/>
      <c r="F621" s="35"/>
      <c r="G621" s="35"/>
      <c r="H621" s="36"/>
      <c r="I621" s="72"/>
      <c r="J621" s="34"/>
    </row>
    <row r="622" spans="1:10" ht="12.75">
      <c r="A622" s="65"/>
      <c r="B622" s="65"/>
      <c r="C622" s="34"/>
      <c r="D622" s="34"/>
      <c r="E622" s="34"/>
      <c r="F622" s="35"/>
      <c r="G622" s="35"/>
      <c r="H622" s="36"/>
      <c r="I622" s="72"/>
      <c r="J622" s="34"/>
    </row>
    <row r="623" spans="1:10" ht="12.75">
      <c r="A623" s="65"/>
      <c r="B623" s="65"/>
      <c r="C623" s="34"/>
      <c r="D623" s="34"/>
      <c r="E623" s="34"/>
      <c r="F623" s="35"/>
      <c r="G623" s="35"/>
      <c r="H623" s="36"/>
      <c r="I623" s="72"/>
      <c r="J623" s="34"/>
    </row>
    <row r="624" spans="1:10" ht="12.75">
      <c r="A624" s="65"/>
      <c r="B624" s="65"/>
      <c r="C624" s="34"/>
      <c r="D624" s="34"/>
      <c r="E624" s="34"/>
      <c r="F624" s="35"/>
      <c r="G624" s="35"/>
      <c r="H624" s="36"/>
      <c r="I624" s="72"/>
      <c r="J624" s="34"/>
    </row>
    <row r="625" spans="1:10" ht="12.75">
      <c r="A625" s="65"/>
      <c r="B625" s="65"/>
      <c r="C625" s="34"/>
      <c r="D625" s="34"/>
      <c r="E625" s="34"/>
      <c r="F625" s="35"/>
      <c r="G625" s="35"/>
      <c r="H625" s="36"/>
      <c r="I625" s="72"/>
      <c r="J625" s="34"/>
    </row>
    <row r="626" spans="1:10" ht="12.75">
      <c r="A626" s="65"/>
      <c r="B626" s="65"/>
      <c r="C626" s="34"/>
      <c r="D626" s="34"/>
      <c r="E626" s="34"/>
      <c r="F626" s="35"/>
      <c r="G626" s="35"/>
      <c r="H626" s="36"/>
      <c r="I626" s="72"/>
      <c r="J626" s="34"/>
    </row>
    <row r="627" spans="1:10" ht="12.75">
      <c r="A627" s="65"/>
      <c r="B627" s="65"/>
      <c r="C627" s="34"/>
      <c r="D627" s="34"/>
      <c r="E627" s="34"/>
      <c r="F627" s="35"/>
      <c r="G627" s="35"/>
      <c r="H627" s="36"/>
      <c r="I627" s="72"/>
      <c r="J627" s="34"/>
    </row>
    <row r="628" spans="1:10" ht="12.75">
      <c r="A628" s="65"/>
      <c r="B628" s="65"/>
      <c r="C628" s="34"/>
      <c r="D628" s="34"/>
      <c r="E628" s="34"/>
      <c r="F628" s="35"/>
      <c r="G628" s="35"/>
      <c r="H628" s="36"/>
      <c r="I628" s="72"/>
      <c r="J628" s="34"/>
    </row>
    <row r="629" spans="1:10" ht="12.75">
      <c r="A629" s="65"/>
      <c r="B629" s="65"/>
      <c r="C629" s="34"/>
      <c r="D629" s="34"/>
      <c r="E629" s="34"/>
      <c r="F629" s="35"/>
      <c r="G629" s="35"/>
      <c r="H629" s="36"/>
      <c r="I629" s="72"/>
      <c r="J629" s="34"/>
    </row>
    <row r="630" spans="1:10" ht="12.75">
      <c r="A630" s="65"/>
      <c r="B630" s="65"/>
      <c r="C630" s="34"/>
      <c r="D630" s="34"/>
      <c r="E630" s="34"/>
      <c r="F630" s="35"/>
      <c r="G630" s="35"/>
      <c r="H630" s="36"/>
      <c r="I630" s="72"/>
      <c r="J630" s="34"/>
    </row>
    <row r="631" spans="1:10" ht="12.75">
      <c r="A631" s="65"/>
      <c r="B631" s="65"/>
      <c r="C631" s="34"/>
      <c r="D631" s="34"/>
      <c r="E631" s="34"/>
      <c r="F631" s="35"/>
      <c r="G631" s="35"/>
      <c r="H631" s="36"/>
      <c r="I631" s="72"/>
      <c r="J631" s="34"/>
    </row>
    <row r="632" spans="1:10" ht="12.75">
      <c r="A632" s="65"/>
      <c r="B632" s="65"/>
      <c r="C632" s="34"/>
      <c r="D632" s="34"/>
      <c r="E632" s="34"/>
      <c r="F632" s="35"/>
      <c r="G632" s="35"/>
      <c r="H632" s="36"/>
      <c r="I632" s="72"/>
      <c r="J632" s="34"/>
    </row>
    <row r="633" spans="1:10" ht="12.75">
      <c r="A633" s="65"/>
      <c r="B633" s="65"/>
      <c r="C633" s="34"/>
      <c r="D633" s="34"/>
      <c r="E633" s="34"/>
      <c r="F633" s="35"/>
      <c r="G633" s="35"/>
      <c r="H633" s="36"/>
      <c r="I633" s="72"/>
      <c r="J633" s="34"/>
    </row>
    <row r="634" spans="1:10" ht="12.75">
      <c r="A634" s="65"/>
      <c r="B634" s="65"/>
      <c r="C634" s="34"/>
      <c r="D634" s="34"/>
      <c r="E634" s="34"/>
      <c r="F634" s="35"/>
      <c r="G634" s="35"/>
      <c r="H634" s="36"/>
      <c r="I634" s="72"/>
      <c r="J634" s="34"/>
    </row>
    <row r="635" spans="1:10" ht="12.75">
      <c r="A635" s="65"/>
      <c r="B635" s="65"/>
      <c r="C635" s="34"/>
      <c r="D635" s="34"/>
      <c r="E635" s="34"/>
      <c r="F635" s="35"/>
      <c r="G635" s="35"/>
      <c r="H635" s="36"/>
      <c r="I635" s="72"/>
      <c r="J635" s="34"/>
    </row>
    <row r="636" spans="1:10" ht="12.75">
      <c r="A636" s="65"/>
      <c r="B636" s="65"/>
      <c r="C636" s="34"/>
      <c r="D636" s="34"/>
      <c r="E636" s="34"/>
      <c r="F636" s="35"/>
      <c r="G636" s="35"/>
      <c r="H636" s="36"/>
      <c r="I636" s="72"/>
      <c r="J636" s="34"/>
    </row>
    <row r="637" spans="1:10" ht="12.75">
      <c r="A637" s="65"/>
      <c r="B637" s="65"/>
      <c r="C637" s="34"/>
      <c r="D637" s="34"/>
      <c r="E637" s="34"/>
      <c r="F637" s="35"/>
      <c r="G637" s="35"/>
      <c r="H637" s="36"/>
      <c r="I637" s="72"/>
      <c r="J637" s="34"/>
    </row>
    <row r="638" spans="1:10" ht="12.75">
      <c r="A638" s="65"/>
      <c r="B638" s="65"/>
      <c r="C638" s="34"/>
      <c r="D638" s="34"/>
      <c r="E638" s="34"/>
      <c r="F638" s="35"/>
      <c r="G638" s="35"/>
      <c r="H638" s="36"/>
      <c r="I638" s="72"/>
      <c r="J638" s="34"/>
    </row>
    <row r="639" spans="1:10" ht="12.75">
      <c r="A639" s="65"/>
      <c r="B639" s="65"/>
      <c r="C639" s="34"/>
      <c r="D639" s="34"/>
      <c r="E639" s="34"/>
      <c r="F639" s="35"/>
      <c r="G639" s="35"/>
      <c r="H639" s="36"/>
      <c r="I639" s="72"/>
      <c r="J639" s="34"/>
    </row>
    <row r="640" spans="1:10" ht="12.75">
      <c r="A640" s="65"/>
      <c r="B640" s="65"/>
      <c r="C640" s="34"/>
      <c r="D640" s="34"/>
      <c r="E640" s="34"/>
      <c r="F640" s="35"/>
      <c r="G640" s="35"/>
      <c r="H640" s="36"/>
      <c r="I640" s="72"/>
      <c r="J640" s="34"/>
    </row>
    <row r="641" spans="1:10" ht="12.75">
      <c r="A641" s="65"/>
      <c r="B641" s="65"/>
      <c r="C641" s="34"/>
      <c r="D641" s="34"/>
      <c r="E641" s="34"/>
      <c r="F641" s="35"/>
      <c r="G641" s="35"/>
      <c r="H641" s="36"/>
      <c r="I641" s="72"/>
      <c r="J641" s="34"/>
    </row>
    <row r="642" spans="1:10" ht="12.75">
      <c r="A642" s="65"/>
      <c r="B642" s="65"/>
      <c r="C642" s="34"/>
      <c r="D642" s="34"/>
      <c r="E642" s="34"/>
      <c r="F642" s="35"/>
      <c r="G642" s="35"/>
      <c r="H642" s="36"/>
      <c r="I642" s="72"/>
      <c r="J642" s="34"/>
    </row>
    <row r="643" spans="1:10" ht="12.75">
      <c r="A643" s="65"/>
      <c r="B643" s="65"/>
      <c r="C643" s="34"/>
      <c r="D643" s="34"/>
      <c r="E643" s="34"/>
      <c r="F643" s="35"/>
      <c r="G643" s="35"/>
      <c r="H643" s="36"/>
      <c r="I643" s="72"/>
      <c r="J643" s="34"/>
    </row>
    <row r="644" spans="1:10" ht="12.75">
      <c r="A644" s="65"/>
      <c r="B644" s="65"/>
      <c r="C644" s="34"/>
      <c r="D644" s="34"/>
      <c r="E644" s="34"/>
      <c r="F644" s="35"/>
      <c r="G644" s="35"/>
      <c r="H644" s="36"/>
      <c r="I644" s="72"/>
      <c r="J644" s="34"/>
    </row>
    <row r="645" spans="1:10" ht="12.75">
      <c r="A645" s="65"/>
      <c r="B645" s="65"/>
      <c r="C645" s="34"/>
      <c r="D645" s="34"/>
      <c r="E645" s="34"/>
      <c r="F645" s="35"/>
      <c r="G645" s="35"/>
      <c r="H645" s="36"/>
      <c r="I645" s="72"/>
      <c r="J645" s="34"/>
    </row>
    <row r="646" spans="1:10" ht="12.75">
      <c r="A646" s="65"/>
      <c r="B646" s="65"/>
      <c r="C646" s="34"/>
      <c r="D646" s="34"/>
      <c r="E646" s="34"/>
      <c r="F646" s="35"/>
      <c r="G646" s="35"/>
      <c r="H646" s="36"/>
      <c r="I646" s="72"/>
      <c r="J646" s="34"/>
    </row>
    <row r="647" spans="1:10" ht="12.75">
      <c r="A647" s="65"/>
      <c r="B647" s="65"/>
      <c r="C647" s="34"/>
      <c r="D647" s="34"/>
      <c r="E647" s="34"/>
      <c r="F647" s="35"/>
      <c r="G647" s="35"/>
      <c r="H647" s="36"/>
      <c r="I647" s="72"/>
      <c r="J647" s="34"/>
    </row>
    <row r="648" spans="1:10" ht="12.75">
      <c r="A648" s="65"/>
      <c r="B648" s="65"/>
      <c r="C648" s="34"/>
      <c r="D648" s="34"/>
      <c r="E648" s="34"/>
      <c r="F648" s="35"/>
      <c r="G648" s="35"/>
      <c r="H648" s="36"/>
      <c r="I648" s="72"/>
      <c r="J648" s="34"/>
    </row>
    <row r="649" spans="1:10" ht="12.75">
      <c r="A649" s="65"/>
      <c r="B649" s="65"/>
      <c r="C649" s="34"/>
      <c r="D649" s="34"/>
      <c r="E649" s="34"/>
      <c r="F649" s="35"/>
      <c r="G649" s="35"/>
      <c r="H649" s="36"/>
      <c r="I649" s="72"/>
      <c r="J649" s="34"/>
    </row>
    <row r="650" spans="1:10" ht="12.75">
      <c r="A650" s="65"/>
      <c r="B650" s="65"/>
      <c r="C650" s="34"/>
      <c r="D650" s="34"/>
      <c r="E650" s="34"/>
      <c r="F650" s="35"/>
      <c r="G650" s="35"/>
      <c r="H650" s="36"/>
      <c r="I650" s="72"/>
      <c r="J650" s="34"/>
    </row>
    <row r="651" spans="1:10" ht="12.75">
      <c r="A651" s="65"/>
      <c r="B651" s="65"/>
      <c r="C651" s="34"/>
      <c r="D651" s="34"/>
      <c r="E651" s="34"/>
      <c r="F651" s="35"/>
      <c r="G651" s="35"/>
      <c r="H651" s="36"/>
      <c r="I651" s="72"/>
      <c r="J651" s="34"/>
    </row>
    <row r="652" spans="1:10" ht="12.75">
      <c r="A652" s="65"/>
      <c r="B652" s="65"/>
      <c r="C652" s="34"/>
      <c r="D652" s="34"/>
      <c r="E652" s="34"/>
      <c r="F652" s="35"/>
      <c r="G652" s="35"/>
      <c r="H652" s="36"/>
      <c r="I652" s="72"/>
      <c r="J652" s="34"/>
    </row>
    <row r="653" spans="1:10" ht="12.75">
      <c r="A653" s="65"/>
      <c r="B653" s="65"/>
      <c r="C653" s="34"/>
      <c r="D653" s="34"/>
      <c r="E653" s="34"/>
      <c r="F653" s="35"/>
      <c r="G653" s="35"/>
      <c r="H653" s="36"/>
      <c r="I653" s="72"/>
      <c r="J653" s="34"/>
    </row>
    <row r="654" spans="1:10" ht="12.75">
      <c r="A654" s="65"/>
      <c r="B654" s="65"/>
      <c r="C654" s="34"/>
      <c r="D654" s="34"/>
      <c r="E654" s="34"/>
      <c r="F654" s="35"/>
      <c r="G654" s="35"/>
      <c r="H654" s="36"/>
      <c r="I654" s="72"/>
      <c r="J654" s="34"/>
    </row>
    <row r="655" spans="1:10" ht="12.75">
      <c r="A655" s="65"/>
      <c r="B655" s="65"/>
      <c r="C655" s="34"/>
      <c r="D655" s="34"/>
      <c r="E655" s="34"/>
      <c r="F655" s="35"/>
      <c r="G655" s="35"/>
      <c r="H655" s="36"/>
      <c r="I655" s="72"/>
      <c r="J655" s="34"/>
    </row>
    <row r="656" spans="1:10" ht="12.75">
      <c r="A656" s="65"/>
      <c r="B656" s="65"/>
      <c r="C656" s="34"/>
      <c r="D656" s="34"/>
      <c r="E656" s="34"/>
      <c r="F656" s="35"/>
      <c r="G656" s="35"/>
      <c r="H656" s="36"/>
      <c r="I656" s="72"/>
      <c r="J656" s="34"/>
    </row>
    <row r="657" spans="1:10" ht="12.75">
      <c r="A657" s="65"/>
      <c r="B657" s="65"/>
      <c r="C657" s="34"/>
      <c r="D657" s="34"/>
      <c r="E657" s="34"/>
      <c r="F657" s="35"/>
      <c r="G657" s="35"/>
      <c r="H657" s="36"/>
      <c r="I657" s="72"/>
      <c r="J657" s="34"/>
    </row>
    <row r="658" spans="1:10" ht="12.75">
      <c r="A658" s="65"/>
      <c r="B658" s="65"/>
      <c r="C658" s="34"/>
      <c r="D658" s="34"/>
      <c r="E658" s="34"/>
      <c r="F658" s="35"/>
      <c r="G658" s="35"/>
      <c r="H658" s="36"/>
      <c r="I658" s="72"/>
      <c r="J658" s="34"/>
    </row>
    <row r="659" spans="1:10" ht="12.75">
      <c r="A659" s="65"/>
      <c r="B659" s="65"/>
      <c r="C659" s="34"/>
      <c r="D659" s="34"/>
      <c r="E659" s="34"/>
      <c r="F659" s="35"/>
      <c r="G659" s="35"/>
      <c r="H659" s="36"/>
      <c r="I659" s="72"/>
      <c r="J659" s="34"/>
    </row>
    <row r="660" spans="1:10" ht="12.75">
      <c r="A660" s="65"/>
      <c r="B660" s="65"/>
      <c r="C660" s="34"/>
      <c r="D660" s="34"/>
      <c r="E660" s="34"/>
      <c r="F660" s="35"/>
      <c r="G660" s="35"/>
      <c r="H660" s="36"/>
      <c r="I660" s="72"/>
      <c r="J660" s="34"/>
    </row>
    <row r="661" spans="1:10" ht="12.75">
      <c r="A661" s="65"/>
      <c r="B661" s="65"/>
      <c r="C661" s="34"/>
      <c r="D661" s="34"/>
      <c r="E661" s="34"/>
      <c r="F661" s="35"/>
      <c r="G661" s="35"/>
      <c r="H661" s="36"/>
      <c r="I661" s="72"/>
      <c r="J661" s="34"/>
    </row>
    <row r="662" spans="1:10" ht="12.75">
      <c r="A662" s="65"/>
      <c r="B662" s="65"/>
      <c r="C662" s="34"/>
      <c r="D662" s="34"/>
      <c r="E662" s="34"/>
      <c r="F662" s="35"/>
      <c r="G662" s="35"/>
      <c r="H662" s="36"/>
      <c r="I662" s="72"/>
      <c r="J662" s="34"/>
    </row>
    <row r="663" spans="1:10" ht="12.75">
      <c r="A663" s="65"/>
      <c r="B663" s="65"/>
      <c r="C663" s="34"/>
      <c r="D663" s="34"/>
      <c r="E663" s="34"/>
      <c r="F663" s="35"/>
      <c r="G663" s="35"/>
      <c r="H663" s="36"/>
      <c r="I663" s="72"/>
      <c r="J663" s="34"/>
    </row>
    <row r="664" spans="1:10" ht="12.75">
      <c r="A664" s="65"/>
      <c r="B664" s="65"/>
      <c r="C664" s="34"/>
      <c r="D664" s="34"/>
      <c r="E664" s="34"/>
      <c r="F664" s="35"/>
      <c r="G664" s="35"/>
      <c r="H664" s="36"/>
      <c r="I664" s="72"/>
      <c r="J664" s="34"/>
    </row>
    <row r="665" spans="1:10" ht="12.75">
      <c r="A665" s="65"/>
      <c r="B665" s="65"/>
      <c r="C665" s="34"/>
      <c r="D665" s="34"/>
      <c r="E665" s="34"/>
      <c r="F665" s="35"/>
      <c r="G665" s="35"/>
      <c r="H665" s="36"/>
      <c r="I665" s="72"/>
      <c r="J665" s="34"/>
    </row>
    <row r="666" spans="1:10" ht="12.75">
      <c r="A666" s="65"/>
      <c r="B666" s="65"/>
      <c r="C666" s="34"/>
      <c r="D666" s="34"/>
      <c r="E666" s="34"/>
      <c r="F666" s="35"/>
      <c r="G666" s="35"/>
      <c r="H666" s="36"/>
      <c r="I666" s="72"/>
      <c r="J666" s="34"/>
    </row>
    <row r="667" spans="1:10" ht="12.75">
      <c r="A667" s="65"/>
      <c r="B667" s="65"/>
      <c r="C667" s="34"/>
      <c r="D667" s="34"/>
      <c r="E667" s="34"/>
      <c r="F667" s="35"/>
      <c r="G667" s="35"/>
      <c r="H667" s="36"/>
      <c r="I667" s="72"/>
      <c r="J667" s="34"/>
    </row>
    <row r="668" spans="1:10" ht="12.75">
      <c r="A668" s="65"/>
      <c r="B668" s="65"/>
      <c r="C668" s="34"/>
      <c r="D668" s="34"/>
      <c r="E668" s="34"/>
      <c r="F668" s="35"/>
      <c r="G668" s="35"/>
      <c r="H668" s="36"/>
      <c r="I668" s="72"/>
      <c r="J668" s="34"/>
    </row>
    <row r="669" spans="1:10" ht="12.75">
      <c r="A669" s="65"/>
      <c r="B669" s="65"/>
      <c r="C669" s="34"/>
      <c r="D669" s="34"/>
      <c r="E669" s="34"/>
      <c r="F669" s="35"/>
      <c r="G669" s="35"/>
      <c r="H669" s="36"/>
      <c r="I669" s="72"/>
      <c r="J669" s="34"/>
    </row>
    <row r="670" spans="1:10" ht="12.75">
      <c r="A670" s="65"/>
      <c r="B670" s="65"/>
      <c r="C670" s="34"/>
      <c r="D670" s="34"/>
      <c r="E670" s="34"/>
      <c r="F670" s="35"/>
      <c r="G670" s="35"/>
      <c r="H670" s="36"/>
      <c r="I670" s="72"/>
      <c r="J670" s="34"/>
    </row>
    <row r="671" spans="1:10" ht="12.75">
      <c r="A671" s="65"/>
      <c r="B671" s="65"/>
      <c r="C671" s="34"/>
      <c r="D671" s="34"/>
      <c r="E671" s="34"/>
      <c r="F671" s="35"/>
      <c r="G671" s="35"/>
      <c r="H671" s="36"/>
      <c r="I671" s="72"/>
      <c r="J671" s="34"/>
    </row>
    <row r="672" spans="1:10" ht="12.75">
      <c r="A672" s="65"/>
      <c r="B672" s="65"/>
      <c r="C672" s="34"/>
      <c r="D672" s="34"/>
      <c r="E672" s="34"/>
      <c r="F672" s="35"/>
      <c r="G672" s="35"/>
      <c r="H672" s="36"/>
      <c r="I672" s="72"/>
      <c r="J672" s="34"/>
    </row>
    <row r="673" spans="1:10" ht="12.75">
      <c r="A673" s="65"/>
      <c r="B673" s="65"/>
      <c r="C673" s="34"/>
      <c r="D673" s="34"/>
      <c r="E673" s="34"/>
      <c r="F673" s="35"/>
      <c r="G673" s="35"/>
      <c r="H673" s="36"/>
      <c r="I673" s="72"/>
      <c r="J673" s="34"/>
    </row>
    <row r="674" spans="1:10" ht="12.75">
      <c r="A674" s="65"/>
      <c r="B674" s="65"/>
      <c r="C674" s="34"/>
      <c r="D674" s="34"/>
      <c r="E674" s="34"/>
      <c r="F674" s="35"/>
      <c r="G674" s="35"/>
      <c r="H674" s="36"/>
      <c r="I674" s="72"/>
      <c r="J674" s="34"/>
    </row>
    <row r="675" spans="1:10" ht="12.75">
      <c r="A675" s="65"/>
      <c r="B675" s="65"/>
      <c r="C675" s="34"/>
      <c r="D675" s="34"/>
      <c r="E675" s="34"/>
      <c r="F675" s="35"/>
      <c r="G675" s="35"/>
      <c r="H675" s="36"/>
      <c r="I675" s="72"/>
      <c r="J675" s="34"/>
    </row>
    <row r="676" spans="1:10" ht="12.75">
      <c r="A676" s="65"/>
      <c r="B676" s="65"/>
      <c r="C676" s="34"/>
      <c r="D676" s="34"/>
      <c r="E676" s="34"/>
      <c r="F676" s="35"/>
      <c r="G676" s="35"/>
      <c r="H676" s="36"/>
      <c r="I676" s="72"/>
      <c r="J676" s="34"/>
    </row>
    <row r="677" spans="1:10" ht="12.75">
      <c r="A677" s="65"/>
      <c r="B677" s="65"/>
      <c r="C677" s="34"/>
      <c r="D677" s="34"/>
      <c r="E677" s="34"/>
      <c r="F677" s="35"/>
      <c r="G677" s="35"/>
      <c r="H677" s="36"/>
      <c r="I677" s="72"/>
      <c r="J677" s="34"/>
    </row>
    <row r="678" spans="1:10" ht="12.75">
      <c r="A678" s="65"/>
      <c r="B678" s="65"/>
      <c r="C678" s="34"/>
      <c r="D678" s="34"/>
      <c r="E678" s="34"/>
      <c r="F678" s="35"/>
      <c r="G678" s="35"/>
      <c r="H678" s="36"/>
      <c r="I678" s="72"/>
      <c r="J678" s="34"/>
    </row>
    <row r="679" spans="1:10" ht="12.75">
      <c r="A679" s="65"/>
      <c r="B679" s="65"/>
      <c r="C679" s="34"/>
      <c r="D679" s="34"/>
      <c r="E679" s="34"/>
      <c r="F679" s="35"/>
      <c r="G679" s="35"/>
      <c r="H679" s="36"/>
      <c r="I679" s="72"/>
      <c r="J679" s="34"/>
    </row>
    <row r="680" spans="1:10" ht="12.75">
      <c r="A680" s="65"/>
      <c r="B680" s="65"/>
      <c r="C680" s="34"/>
      <c r="D680" s="34"/>
      <c r="E680" s="34"/>
      <c r="F680" s="35"/>
      <c r="G680" s="35"/>
      <c r="H680" s="36"/>
      <c r="I680" s="72"/>
      <c r="J680" s="34"/>
    </row>
    <row r="681" spans="1:10" ht="12.75">
      <c r="A681" s="65"/>
      <c r="B681" s="65"/>
      <c r="C681" s="34"/>
      <c r="D681" s="34"/>
      <c r="E681" s="34"/>
      <c r="F681" s="35"/>
      <c r="G681" s="35"/>
      <c r="H681" s="36"/>
      <c r="I681" s="72"/>
      <c r="J681" s="34"/>
    </row>
    <row r="682" spans="1:10" ht="12.75">
      <c r="A682" s="65"/>
      <c r="B682" s="65"/>
      <c r="C682" s="34"/>
      <c r="D682" s="34"/>
      <c r="E682" s="34"/>
      <c r="F682" s="35"/>
      <c r="G682" s="35"/>
      <c r="H682" s="36"/>
      <c r="I682" s="72"/>
      <c r="J682" s="34"/>
    </row>
    <row r="683" spans="1:10" ht="12.75">
      <c r="A683" s="65"/>
      <c r="B683" s="65"/>
      <c r="C683" s="34"/>
      <c r="D683" s="34"/>
      <c r="E683" s="34"/>
      <c r="F683" s="35"/>
      <c r="G683" s="35"/>
      <c r="H683" s="36"/>
      <c r="I683" s="72"/>
      <c r="J683" s="34"/>
    </row>
    <row r="684" spans="1:10" ht="12.75">
      <c r="A684" s="65"/>
      <c r="B684" s="65"/>
      <c r="C684" s="34"/>
      <c r="D684" s="34"/>
      <c r="E684" s="34"/>
      <c r="F684" s="35"/>
      <c r="G684" s="35"/>
      <c r="H684" s="36"/>
      <c r="I684" s="72"/>
      <c r="J684" s="34"/>
    </row>
    <row r="685" spans="1:10" ht="12.75">
      <c r="A685" s="65"/>
      <c r="B685" s="65"/>
      <c r="C685" s="34"/>
      <c r="D685" s="34"/>
      <c r="E685" s="34"/>
      <c r="F685" s="35"/>
      <c r="G685" s="35"/>
      <c r="H685" s="36"/>
      <c r="I685" s="72"/>
      <c r="J685" s="34"/>
    </row>
    <row r="686" spans="1:10" ht="12.75">
      <c r="A686" s="65"/>
      <c r="B686" s="65"/>
      <c r="C686" s="34"/>
      <c r="D686" s="34"/>
      <c r="E686" s="34"/>
      <c r="F686" s="35"/>
      <c r="G686" s="35"/>
      <c r="H686" s="36"/>
      <c r="I686" s="72"/>
      <c r="J686" s="34"/>
    </row>
    <row r="687" spans="1:10" ht="12.75">
      <c r="A687" s="65"/>
      <c r="B687" s="65"/>
      <c r="C687" s="34"/>
      <c r="D687" s="34"/>
      <c r="E687" s="34"/>
      <c r="F687" s="35"/>
      <c r="G687" s="35"/>
      <c r="H687" s="36"/>
      <c r="I687" s="72"/>
      <c r="J687" s="34"/>
    </row>
    <row r="688" spans="1:10" ht="12.75">
      <c r="A688" s="65"/>
      <c r="B688" s="65"/>
      <c r="C688" s="34"/>
      <c r="D688" s="34"/>
      <c r="E688" s="34"/>
      <c r="F688" s="35"/>
      <c r="G688" s="35"/>
      <c r="H688" s="36"/>
      <c r="I688" s="72"/>
      <c r="J688" s="34"/>
    </row>
    <row r="689" spans="1:10" ht="12.75">
      <c r="A689" s="65"/>
      <c r="B689" s="65"/>
      <c r="C689" s="34"/>
      <c r="D689" s="34"/>
      <c r="E689" s="34"/>
      <c r="F689" s="35"/>
      <c r="G689" s="35"/>
      <c r="H689" s="36"/>
      <c r="I689" s="72"/>
      <c r="J689" s="34"/>
    </row>
    <row r="690" spans="1:10" ht="12.75">
      <c r="A690" s="65"/>
      <c r="B690" s="65"/>
      <c r="C690" s="34"/>
      <c r="D690" s="34"/>
      <c r="E690" s="34"/>
      <c r="F690" s="35"/>
      <c r="G690" s="35"/>
      <c r="H690" s="36"/>
      <c r="I690" s="72"/>
      <c r="J690" s="34"/>
    </row>
    <row r="691" spans="1:10" ht="12.75">
      <c r="A691" s="65"/>
      <c r="B691" s="65"/>
      <c r="C691" s="34"/>
      <c r="D691" s="34"/>
      <c r="E691" s="34"/>
      <c r="F691" s="35"/>
      <c r="G691" s="35"/>
      <c r="H691" s="36"/>
      <c r="I691" s="72"/>
      <c r="J691" s="34"/>
    </row>
    <row r="692" spans="1:10" ht="12.75">
      <c r="A692" s="65"/>
      <c r="B692" s="65"/>
      <c r="C692" s="34"/>
      <c r="D692" s="34"/>
      <c r="E692" s="34"/>
      <c r="F692" s="35"/>
      <c r="G692" s="35"/>
      <c r="H692" s="36"/>
      <c r="I692" s="72"/>
      <c r="J692" s="34"/>
    </row>
    <row r="693" spans="1:10" ht="12.75">
      <c r="A693" s="65"/>
      <c r="B693" s="65"/>
      <c r="C693" s="34"/>
      <c r="D693" s="34"/>
      <c r="E693" s="34"/>
      <c r="F693" s="35"/>
      <c r="G693" s="35"/>
      <c r="H693" s="36"/>
      <c r="I693" s="72"/>
      <c r="J693" s="34"/>
    </row>
    <row r="694" spans="1:10" ht="12.75">
      <c r="A694" s="65"/>
      <c r="B694" s="65"/>
      <c r="C694" s="34"/>
      <c r="D694" s="34"/>
      <c r="E694" s="34"/>
      <c r="F694" s="35"/>
      <c r="G694" s="35"/>
      <c r="H694" s="36"/>
      <c r="I694" s="72"/>
      <c r="J694" s="34"/>
    </row>
    <row r="695" spans="1:10" ht="12.75">
      <c r="A695" s="65"/>
      <c r="B695" s="65"/>
      <c r="C695" s="34"/>
      <c r="D695" s="34"/>
      <c r="E695" s="34"/>
      <c r="F695" s="35"/>
      <c r="G695" s="35"/>
      <c r="H695" s="36"/>
      <c r="I695" s="72"/>
      <c r="J695" s="34"/>
    </row>
    <row r="696" spans="1:10" ht="12.75">
      <c r="A696" s="65"/>
      <c r="B696" s="65"/>
      <c r="C696" s="34"/>
      <c r="D696" s="34"/>
      <c r="E696" s="34"/>
      <c r="F696" s="35"/>
      <c r="G696" s="35"/>
      <c r="H696" s="36"/>
      <c r="I696" s="72"/>
      <c r="J696" s="34"/>
    </row>
    <row r="697" spans="1:10" ht="12.75">
      <c r="A697" s="65"/>
      <c r="B697" s="65"/>
      <c r="C697" s="34"/>
      <c r="D697" s="34"/>
      <c r="E697" s="34"/>
      <c r="F697" s="35"/>
      <c r="G697" s="35"/>
      <c r="H697" s="36"/>
      <c r="I697" s="72"/>
      <c r="J697" s="34"/>
    </row>
    <row r="698" spans="1:10" ht="12.75">
      <c r="A698" s="65"/>
      <c r="B698" s="65"/>
      <c r="C698" s="34"/>
      <c r="D698" s="34"/>
      <c r="E698" s="34"/>
      <c r="F698" s="35"/>
      <c r="G698" s="35"/>
      <c r="H698" s="36"/>
      <c r="I698" s="72"/>
      <c r="J698" s="34"/>
    </row>
    <row r="699" spans="1:10" ht="12.75">
      <c r="A699" s="65"/>
      <c r="B699" s="65"/>
      <c r="C699" s="34"/>
      <c r="D699" s="34"/>
      <c r="E699" s="34"/>
      <c r="F699" s="35"/>
      <c r="G699" s="35"/>
      <c r="H699" s="36"/>
      <c r="I699" s="72"/>
      <c r="J699" s="34"/>
    </row>
    <row r="700" spans="1:10" ht="12.75">
      <c r="A700" s="65"/>
      <c r="B700" s="65"/>
      <c r="C700" s="34"/>
      <c r="D700" s="34"/>
      <c r="E700" s="34"/>
      <c r="F700" s="35"/>
      <c r="G700" s="35"/>
      <c r="H700" s="36"/>
      <c r="I700" s="72"/>
      <c r="J700" s="34"/>
    </row>
    <row r="701" spans="1:10" ht="12.75">
      <c r="A701" s="65"/>
      <c r="B701" s="65"/>
      <c r="C701" s="34"/>
      <c r="D701" s="34"/>
      <c r="E701" s="34"/>
      <c r="F701" s="35"/>
      <c r="G701" s="35"/>
      <c r="H701" s="36"/>
      <c r="I701" s="72"/>
      <c r="J701" s="34"/>
    </row>
    <row r="702" spans="1:10" ht="12.75">
      <c r="A702" s="65"/>
      <c r="B702" s="65"/>
      <c r="C702" s="34"/>
      <c r="D702" s="34"/>
      <c r="E702" s="34"/>
      <c r="F702" s="35"/>
      <c r="G702" s="35"/>
      <c r="H702" s="36"/>
      <c r="I702" s="72"/>
      <c r="J702" s="34"/>
    </row>
    <row r="703" spans="1:10" ht="12.75">
      <c r="A703" s="65"/>
      <c r="B703" s="65"/>
      <c r="C703" s="34"/>
      <c r="D703" s="34"/>
      <c r="E703" s="34"/>
      <c r="F703" s="35"/>
      <c r="G703" s="35"/>
      <c r="H703" s="36"/>
      <c r="I703" s="72"/>
      <c r="J703" s="34"/>
    </row>
    <row r="704" spans="1:10" ht="12.75">
      <c r="A704" s="65"/>
      <c r="B704" s="65"/>
      <c r="C704" s="34"/>
      <c r="D704" s="34"/>
      <c r="E704" s="34"/>
      <c r="F704" s="35"/>
      <c r="G704" s="35"/>
      <c r="H704" s="36"/>
      <c r="I704" s="72"/>
      <c r="J704" s="34"/>
    </row>
    <row r="705" spans="1:10" ht="12.75">
      <c r="A705" s="65"/>
      <c r="B705" s="65"/>
      <c r="C705" s="34"/>
      <c r="D705" s="34"/>
      <c r="E705" s="34"/>
      <c r="F705" s="35"/>
      <c r="G705" s="35"/>
      <c r="H705" s="36"/>
      <c r="I705" s="72"/>
      <c r="J705" s="34"/>
    </row>
    <row r="706" spans="1:10" ht="12.75">
      <c r="A706" s="65"/>
      <c r="B706" s="65"/>
      <c r="C706" s="34"/>
      <c r="D706" s="34"/>
      <c r="E706" s="34"/>
      <c r="F706" s="35"/>
      <c r="G706" s="35"/>
      <c r="H706" s="36"/>
      <c r="I706" s="72"/>
      <c r="J706" s="34"/>
    </row>
    <row r="707" spans="1:10" ht="12.75">
      <c r="A707" s="65"/>
      <c r="B707" s="65"/>
      <c r="C707" s="34"/>
      <c r="D707" s="34"/>
      <c r="E707" s="34"/>
      <c r="F707" s="35"/>
      <c r="G707" s="35"/>
      <c r="H707" s="36"/>
      <c r="I707" s="72"/>
      <c r="J707" s="34"/>
    </row>
    <row r="708" spans="1:10" ht="12.75">
      <c r="A708" s="65"/>
      <c r="B708" s="65"/>
      <c r="C708" s="34"/>
      <c r="D708" s="34"/>
      <c r="E708" s="34"/>
      <c r="F708" s="35"/>
      <c r="G708" s="35"/>
      <c r="H708" s="36"/>
      <c r="I708" s="72"/>
      <c r="J708" s="34"/>
    </row>
    <row r="709" spans="1:10" ht="12.75">
      <c r="A709" s="65"/>
      <c r="B709" s="65"/>
      <c r="C709" s="34"/>
      <c r="D709" s="34"/>
      <c r="E709" s="34"/>
      <c r="F709" s="35"/>
      <c r="G709" s="35"/>
      <c r="H709" s="36"/>
      <c r="I709" s="72"/>
      <c r="J709" s="34"/>
    </row>
    <row r="710" spans="1:10" ht="12.75">
      <c r="A710" s="65"/>
      <c r="B710" s="65"/>
      <c r="C710" s="34"/>
      <c r="D710" s="34"/>
      <c r="E710" s="34"/>
      <c r="F710" s="35"/>
      <c r="G710" s="35"/>
      <c r="H710" s="36"/>
      <c r="I710" s="72"/>
      <c r="J710" s="34"/>
    </row>
    <row r="711" spans="1:10" ht="12.75">
      <c r="A711" s="65"/>
      <c r="B711" s="65"/>
      <c r="C711" s="34"/>
      <c r="D711" s="34"/>
      <c r="E711" s="34"/>
      <c r="F711" s="35"/>
      <c r="G711" s="35"/>
      <c r="H711" s="36"/>
      <c r="I711" s="72"/>
      <c r="J711" s="34"/>
    </row>
    <row r="712" spans="1:10" ht="12.75">
      <c r="A712" s="65"/>
      <c r="B712" s="65"/>
      <c r="C712" s="34"/>
      <c r="D712" s="34"/>
      <c r="E712" s="34"/>
      <c r="F712" s="35"/>
      <c r="G712" s="35"/>
      <c r="H712" s="36"/>
      <c r="I712" s="72"/>
      <c r="J712" s="34"/>
    </row>
    <row r="713" spans="1:10" ht="12.75">
      <c r="A713" s="65"/>
      <c r="B713" s="65"/>
      <c r="C713" s="34"/>
      <c r="D713" s="34"/>
      <c r="E713" s="34"/>
      <c r="F713" s="35"/>
      <c r="G713" s="35"/>
      <c r="H713" s="36"/>
      <c r="I713" s="72"/>
      <c r="J713" s="34"/>
    </row>
    <row r="714" spans="1:10" ht="12.75">
      <c r="A714" s="65"/>
      <c r="B714" s="65"/>
      <c r="C714" s="34"/>
      <c r="D714" s="34"/>
      <c r="E714" s="34"/>
      <c r="F714" s="35"/>
      <c r="G714" s="35"/>
      <c r="H714" s="36"/>
      <c r="I714" s="72"/>
      <c r="J714" s="34"/>
    </row>
    <row r="715" spans="1:10" ht="12.75">
      <c r="A715" s="65"/>
      <c r="B715" s="65"/>
      <c r="C715" s="34"/>
      <c r="D715" s="34"/>
      <c r="E715" s="34"/>
      <c r="F715" s="35"/>
      <c r="G715" s="35"/>
      <c r="H715" s="36"/>
      <c r="I715" s="72"/>
      <c r="J715" s="34"/>
    </row>
    <row r="716" spans="1:10" ht="12.75">
      <c r="A716" s="65"/>
      <c r="B716" s="65"/>
      <c r="C716" s="34"/>
      <c r="D716" s="34"/>
      <c r="E716" s="34"/>
      <c r="F716" s="35"/>
      <c r="G716" s="35"/>
      <c r="H716" s="36"/>
      <c r="I716" s="72"/>
      <c r="J716" s="34"/>
    </row>
    <row r="717" spans="1:10" ht="12.75">
      <c r="A717" s="65"/>
      <c r="B717" s="65"/>
      <c r="C717" s="34"/>
      <c r="D717" s="34"/>
      <c r="E717" s="34"/>
      <c r="F717" s="35"/>
      <c r="G717" s="35"/>
      <c r="H717" s="36"/>
      <c r="I717" s="72"/>
      <c r="J717" s="34"/>
    </row>
    <row r="718" spans="1:10" ht="12.75">
      <c r="A718" s="65"/>
      <c r="B718" s="65"/>
      <c r="C718" s="34"/>
      <c r="D718" s="34"/>
      <c r="E718" s="34"/>
      <c r="F718" s="35"/>
      <c r="G718" s="35"/>
      <c r="H718" s="36"/>
      <c r="I718" s="72"/>
      <c r="J718" s="34"/>
    </row>
    <row r="719" spans="1:10" ht="12.75">
      <c r="A719" s="65"/>
      <c r="B719" s="65"/>
      <c r="C719" s="34"/>
      <c r="D719" s="34"/>
      <c r="E719" s="34"/>
      <c r="F719" s="35"/>
      <c r="G719" s="35"/>
      <c r="H719" s="36"/>
      <c r="I719" s="72"/>
      <c r="J719" s="34"/>
    </row>
    <row r="720" spans="1:10" ht="12.75">
      <c r="A720" s="65"/>
      <c r="B720" s="65"/>
      <c r="C720" s="34"/>
      <c r="D720" s="34"/>
      <c r="E720" s="34"/>
      <c r="F720" s="35"/>
      <c r="G720" s="35"/>
      <c r="H720" s="36"/>
      <c r="I720" s="72"/>
      <c r="J720" s="34"/>
    </row>
    <row r="721" spans="1:10" ht="12.75">
      <c r="A721" s="65"/>
      <c r="B721" s="65"/>
      <c r="C721" s="34"/>
      <c r="D721" s="34"/>
      <c r="E721" s="34"/>
      <c r="F721" s="35"/>
      <c r="G721" s="35"/>
      <c r="H721" s="36"/>
      <c r="I721" s="72"/>
      <c r="J721" s="34"/>
    </row>
    <row r="722" spans="1:10" ht="12.75">
      <c r="A722" s="65"/>
      <c r="B722" s="65"/>
      <c r="C722" s="34"/>
      <c r="D722" s="34"/>
      <c r="E722" s="34"/>
      <c r="F722" s="35"/>
      <c r="G722" s="35"/>
      <c r="H722" s="36"/>
      <c r="I722" s="72"/>
      <c r="J722" s="34"/>
    </row>
    <row r="723" spans="1:10" ht="12.75">
      <c r="A723" s="65"/>
      <c r="B723" s="65"/>
      <c r="C723" s="34"/>
      <c r="D723" s="34"/>
      <c r="E723" s="34"/>
      <c r="F723" s="35"/>
      <c r="G723" s="35"/>
      <c r="H723" s="36"/>
      <c r="I723" s="72"/>
      <c r="J723" s="34"/>
    </row>
    <row r="724" spans="1:10" ht="12.75">
      <c r="A724" s="65"/>
      <c r="B724" s="65"/>
      <c r="C724" s="34"/>
      <c r="D724" s="34"/>
      <c r="E724" s="34"/>
      <c r="F724" s="35"/>
      <c r="G724" s="35"/>
      <c r="H724" s="36"/>
      <c r="I724" s="72"/>
      <c r="J724" s="34"/>
    </row>
    <row r="725" spans="1:10" ht="12.75">
      <c r="A725" s="65"/>
      <c r="B725" s="65"/>
      <c r="C725" s="34"/>
      <c r="D725" s="34"/>
      <c r="E725" s="34"/>
      <c r="F725" s="35"/>
      <c r="G725" s="35"/>
      <c r="H725" s="36"/>
      <c r="I725" s="72"/>
      <c r="J725" s="34"/>
    </row>
    <row r="726" spans="1:10" ht="12.75">
      <c r="A726" s="65"/>
      <c r="B726" s="65"/>
      <c r="C726" s="34"/>
      <c r="D726" s="34"/>
      <c r="E726" s="34"/>
      <c r="F726" s="35"/>
      <c r="G726" s="35"/>
      <c r="H726" s="36"/>
      <c r="I726" s="72"/>
      <c r="J726" s="34"/>
    </row>
    <row r="727" spans="1:10" ht="12.75">
      <c r="A727" s="65"/>
      <c r="B727" s="65"/>
      <c r="C727" s="34"/>
      <c r="D727" s="34"/>
      <c r="E727" s="34"/>
      <c r="F727" s="35"/>
      <c r="G727" s="35"/>
      <c r="H727" s="36"/>
      <c r="I727" s="72"/>
      <c r="J727" s="34"/>
    </row>
    <row r="728" spans="1:10" ht="12.75">
      <c r="A728" s="65"/>
      <c r="B728" s="65"/>
      <c r="C728" s="34"/>
      <c r="D728" s="34"/>
      <c r="E728" s="34"/>
      <c r="F728" s="35"/>
      <c r="G728" s="35"/>
      <c r="H728" s="36"/>
      <c r="I728" s="72"/>
      <c r="J728" s="34"/>
    </row>
    <row r="729" spans="1:10" ht="12.75">
      <c r="A729" s="65"/>
      <c r="B729" s="65"/>
      <c r="C729" s="34"/>
      <c r="D729" s="34"/>
      <c r="E729" s="34"/>
      <c r="F729" s="35"/>
      <c r="G729" s="35"/>
      <c r="H729" s="36"/>
      <c r="I729" s="72"/>
      <c r="J729" s="34"/>
    </row>
    <row r="730" spans="1:10" ht="12.75">
      <c r="A730" s="65"/>
      <c r="B730" s="65"/>
      <c r="C730" s="34"/>
      <c r="D730" s="34"/>
      <c r="E730" s="34"/>
      <c r="F730" s="35"/>
      <c r="G730" s="35"/>
      <c r="H730" s="36"/>
      <c r="I730" s="72"/>
      <c r="J730" s="34"/>
    </row>
    <row r="731" spans="1:10" ht="12.75">
      <c r="A731" s="65"/>
      <c r="B731" s="65"/>
      <c r="C731" s="34"/>
      <c r="D731" s="34"/>
      <c r="E731" s="34"/>
      <c r="F731" s="35"/>
      <c r="G731" s="35"/>
      <c r="H731" s="36"/>
      <c r="I731" s="72"/>
      <c r="J731" s="34"/>
    </row>
    <row r="732" spans="1:10" ht="12.75">
      <c r="A732" s="65"/>
      <c r="B732" s="65"/>
      <c r="C732" s="34"/>
      <c r="D732" s="34"/>
      <c r="E732" s="34"/>
      <c r="F732" s="35"/>
      <c r="G732" s="35"/>
      <c r="H732" s="36"/>
      <c r="I732" s="72"/>
      <c r="J732" s="34"/>
    </row>
    <row r="733" spans="1:10" ht="12.75">
      <c r="A733" s="65"/>
      <c r="B733" s="65"/>
      <c r="C733" s="34"/>
      <c r="D733" s="34"/>
      <c r="E733" s="34"/>
      <c r="F733" s="35"/>
      <c r="G733" s="35"/>
      <c r="H733" s="36"/>
      <c r="I733" s="72"/>
      <c r="J733" s="34"/>
    </row>
    <row r="734" spans="1:10" ht="12.75">
      <c r="A734" s="65"/>
      <c r="B734" s="65"/>
      <c r="C734" s="34"/>
      <c r="D734" s="34"/>
      <c r="E734" s="34"/>
      <c r="F734" s="35"/>
      <c r="G734" s="35"/>
      <c r="H734" s="36"/>
      <c r="I734" s="72"/>
      <c r="J734" s="34"/>
    </row>
    <row r="735" spans="1:10" ht="12.75">
      <c r="A735" s="65"/>
      <c r="B735" s="65"/>
      <c r="C735" s="34"/>
      <c r="D735" s="34"/>
      <c r="E735" s="34"/>
      <c r="F735" s="35"/>
      <c r="G735" s="35"/>
      <c r="H735" s="36"/>
      <c r="I735" s="72"/>
      <c r="J735" s="34"/>
    </row>
    <row r="736" spans="1:10" ht="12.75">
      <c r="A736" s="65"/>
      <c r="B736" s="65"/>
      <c r="C736" s="34"/>
      <c r="D736" s="34"/>
      <c r="E736" s="34"/>
      <c r="F736" s="35"/>
      <c r="G736" s="35"/>
      <c r="H736" s="36"/>
      <c r="I736" s="72"/>
      <c r="J736" s="34"/>
    </row>
    <row r="737" spans="1:10" ht="12.75">
      <c r="A737" s="65"/>
      <c r="B737" s="65"/>
      <c r="C737" s="34"/>
      <c r="D737" s="34"/>
      <c r="E737" s="34"/>
      <c r="F737" s="35"/>
      <c r="G737" s="35"/>
      <c r="H737" s="36"/>
      <c r="I737" s="72"/>
      <c r="J737" s="34"/>
    </row>
    <row r="738" spans="1:10" ht="12.75">
      <c r="A738" s="65"/>
      <c r="B738" s="65"/>
      <c r="C738" s="34"/>
      <c r="D738" s="34"/>
      <c r="E738" s="34"/>
      <c r="F738" s="35"/>
      <c r="G738" s="35"/>
      <c r="H738" s="36"/>
      <c r="I738" s="72"/>
      <c r="J738" s="34"/>
    </row>
    <row r="739" spans="1:10" ht="12.75">
      <c r="A739" s="65"/>
      <c r="B739" s="65"/>
      <c r="C739" s="34"/>
      <c r="D739" s="34"/>
      <c r="E739" s="34"/>
      <c r="F739" s="35"/>
      <c r="G739" s="35"/>
      <c r="H739" s="36"/>
      <c r="I739" s="72"/>
      <c r="J739" s="34"/>
    </row>
    <row r="740" spans="1:10" ht="12.75">
      <c r="A740" s="65"/>
      <c r="B740" s="65"/>
      <c r="C740" s="34"/>
      <c r="D740" s="34"/>
      <c r="E740" s="34"/>
      <c r="F740" s="35"/>
      <c r="G740" s="35"/>
      <c r="H740" s="36"/>
      <c r="I740" s="72"/>
      <c r="J740" s="34"/>
    </row>
    <row r="741" spans="1:10" ht="12.75">
      <c r="A741" s="65"/>
      <c r="B741" s="65"/>
      <c r="C741" s="34"/>
      <c r="D741" s="34"/>
      <c r="E741" s="34"/>
      <c r="F741" s="35"/>
      <c r="G741" s="35"/>
      <c r="H741" s="36"/>
      <c r="I741" s="72"/>
      <c r="J741" s="34"/>
    </row>
    <row r="742" spans="1:10" ht="12.75">
      <c r="A742" s="65"/>
      <c r="B742" s="65"/>
      <c r="C742" s="34"/>
      <c r="D742" s="34"/>
      <c r="E742" s="34"/>
      <c r="F742" s="35"/>
      <c r="G742" s="35"/>
      <c r="H742" s="36"/>
      <c r="I742" s="72"/>
      <c r="J742" s="34"/>
    </row>
    <row r="743" spans="1:10" ht="12.75">
      <c r="A743" s="65"/>
      <c r="B743" s="65"/>
      <c r="C743" s="34"/>
      <c r="D743" s="34"/>
      <c r="E743" s="34"/>
      <c r="F743" s="35"/>
      <c r="G743" s="35"/>
      <c r="H743" s="36"/>
      <c r="I743" s="72"/>
      <c r="J743" s="34"/>
    </row>
    <row r="744" spans="1:10" ht="12.75">
      <c r="A744" s="65"/>
      <c r="B744" s="65"/>
      <c r="C744" s="34"/>
      <c r="D744" s="34"/>
      <c r="E744" s="34"/>
      <c r="F744" s="35"/>
      <c r="G744" s="35"/>
      <c r="H744" s="36"/>
      <c r="I744" s="72"/>
      <c r="J744" s="34"/>
    </row>
    <row r="745" spans="1:10" ht="12.75">
      <c r="A745" s="65"/>
      <c r="B745" s="65"/>
      <c r="C745" s="34"/>
      <c r="D745" s="34"/>
      <c r="E745" s="34"/>
      <c r="F745" s="35"/>
      <c r="G745" s="35"/>
      <c r="H745" s="36"/>
      <c r="I745" s="72"/>
      <c r="J745" s="34"/>
    </row>
    <row r="746" spans="1:10" ht="12.75">
      <c r="A746" s="65"/>
      <c r="B746" s="65"/>
      <c r="C746" s="34"/>
      <c r="D746" s="34"/>
      <c r="E746" s="34"/>
      <c r="F746" s="35"/>
      <c r="G746" s="35"/>
      <c r="H746" s="36"/>
      <c r="I746" s="72"/>
      <c r="J746" s="34"/>
    </row>
    <row r="747" spans="1:10" ht="12.75">
      <c r="A747" s="65"/>
      <c r="B747" s="65"/>
      <c r="C747" s="34"/>
      <c r="D747" s="34"/>
      <c r="E747" s="34"/>
      <c r="F747" s="35"/>
      <c r="G747" s="35"/>
      <c r="H747" s="36"/>
      <c r="I747" s="72"/>
      <c r="J747" s="34"/>
    </row>
    <row r="748" spans="1:10" ht="12.75">
      <c r="A748" s="65"/>
      <c r="B748" s="65"/>
      <c r="C748" s="34"/>
      <c r="D748" s="34"/>
      <c r="E748" s="34"/>
      <c r="F748" s="35"/>
      <c r="G748" s="35"/>
      <c r="H748" s="36"/>
      <c r="I748" s="72"/>
      <c r="J748" s="34"/>
    </row>
    <row r="749" spans="1:10" ht="12.75">
      <c r="A749" s="65"/>
      <c r="B749" s="65"/>
      <c r="C749" s="34"/>
      <c r="D749" s="34"/>
      <c r="E749" s="34"/>
      <c r="F749" s="35"/>
      <c r="G749" s="35"/>
      <c r="H749" s="36"/>
      <c r="I749" s="72"/>
      <c r="J749" s="34"/>
    </row>
    <row r="750" spans="1:10" ht="12.75">
      <c r="A750" s="65"/>
      <c r="B750" s="65"/>
      <c r="C750" s="34"/>
      <c r="D750" s="34"/>
      <c r="E750" s="34"/>
      <c r="F750" s="35"/>
      <c r="G750" s="35"/>
      <c r="H750" s="36"/>
      <c r="I750" s="72"/>
      <c r="J750" s="34"/>
    </row>
    <row r="751" spans="1:10" ht="12.75">
      <c r="A751" s="65"/>
      <c r="B751" s="65"/>
      <c r="C751" s="34"/>
      <c r="D751" s="34"/>
      <c r="E751" s="34"/>
      <c r="F751" s="35"/>
      <c r="G751" s="35"/>
      <c r="H751" s="36"/>
      <c r="I751" s="72"/>
      <c r="J751" s="34"/>
    </row>
    <row r="752" spans="1:10" ht="12.75">
      <c r="A752" s="65"/>
      <c r="B752" s="65"/>
      <c r="C752" s="34"/>
      <c r="D752" s="34"/>
      <c r="E752" s="34"/>
      <c r="F752" s="35"/>
      <c r="G752" s="35"/>
      <c r="H752" s="36"/>
      <c r="I752" s="72"/>
      <c r="J752" s="34"/>
    </row>
    <row r="753" spans="1:10" ht="12.75">
      <c r="A753" s="65"/>
      <c r="B753" s="65"/>
      <c r="C753" s="34"/>
      <c r="D753" s="34"/>
      <c r="E753" s="34"/>
      <c r="F753" s="35"/>
      <c r="G753" s="35"/>
      <c r="H753" s="36"/>
      <c r="I753" s="72"/>
      <c r="J753" s="34"/>
    </row>
    <row r="754" spans="1:10" ht="12.75">
      <c r="A754" s="65"/>
      <c r="B754" s="65"/>
      <c r="C754" s="34"/>
      <c r="D754" s="34"/>
      <c r="E754" s="34"/>
      <c r="F754" s="35"/>
      <c r="G754" s="35"/>
      <c r="H754" s="36"/>
      <c r="I754" s="72"/>
      <c r="J754" s="34"/>
    </row>
    <row r="755" spans="1:10" ht="12.75">
      <c r="A755" s="65"/>
      <c r="B755" s="65"/>
      <c r="C755" s="34"/>
      <c r="D755" s="34"/>
      <c r="E755" s="34"/>
      <c r="F755" s="35"/>
      <c r="G755" s="35"/>
      <c r="H755" s="36"/>
      <c r="I755" s="72"/>
      <c r="J755" s="34"/>
    </row>
    <row r="756" spans="1:10" ht="12.75">
      <c r="A756" s="65"/>
      <c r="B756" s="65"/>
      <c r="C756" s="34"/>
      <c r="D756" s="34"/>
      <c r="E756" s="34"/>
      <c r="F756" s="35"/>
      <c r="G756" s="35"/>
      <c r="H756" s="36"/>
      <c r="I756" s="72"/>
      <c r="J756" s="34"/>
    </row>
    <row r="757" spans="1:10" ht="12.75">
      <c r="A757" s="65"/>
      <c r="B757" s="65"/>
      <c r="C757" s="34"/>
      <c r="D757" s="34"/>
      <c r="E757" s="34"/>
      <c r="F757" s="35"/>
      <c r="G757" s="35"/>
      <c r="H757" s="36"/>
      <c r="I757" s="72"/>
      <c r="J757" s="34"/>
    </row>
    <row r="758" spans="1:10" ht="12.75">
      <c r="A758" s="65"/>
      <c r="B758" s="65"/>
      <c r="C758" s="34"/>
      <c r="D758" s="34"/>
      <c r="E758" s="34"/>
      <c r="F758" s="35"/>
      <c r="G758" s="35"/>
      <c r="H758" s="36"/>
      <c r="I758" s="72"/>
      <c r="J758" s="34"/>
    </row>
    <row r="759" spans="1:10" ht="12.75">
      <c r="A759" s="65"/>
      <c r="B759" s="65"/>
      <c r="C759" s="34"/>
      <c r="D759" s="34"/>
      <c r="E759" s="34"/>
      <c r="F759" s="35"/>
      <c r="G759" s="35"/>
      <c r="H759" s="36"/>
      <c r="I759" s="72"/>
      <c r="J759" s="34"/>
    </row>
    <row r="760" spans="1:10" ht="12.75">
      <c r="A760" s="65"/>
      <c r="B760" s="65"/>
      <c r="C760" s="34"/>
      <c r="D760" s="34"/>
      <c r="E760" s="34"/>
      <c r="F760" s="35"/>
      <c r="G760" s="35"/>
      <c r="H760" s="36"/>
      <c r="I760" s="72"/>
      <c r="J760" s="34"/>
    </row>
    <row r="761" spans="1:10" ht="12.75">
      <c r="A761" s="65"/>
      <c r="B761" s="65"/>
      <c r="C761" s="34"/>
      <c r="D761" s="34"/>
      <c r="E761" s="34"/>
      <c r="F761" s="35"/>
      <c r="G761" s="35"/>
      <c r="H761" s="36"/>
      <c r="I761" s="72"/>
      <c r="J761" s="34"/>
    </row>
    <row r="762" spans="1:10" ht="12.75">
      <c r="A762" s="65"/>
      <c r="B762" s="65"/>
      <c r="C762" s="34"/>
      <c r="D762" s="34"/>
      <c r="E762" s="34"/>
      <c r="F762" s="35"/>
      <c r="G762" s="35"/>
      <c r="H762" s="36"/>
      <c r="I762" s="72"/>
      <c r="J762" s="34"/>
    </row>
    <row r="763" spans="1:10" ht="12.75">
      <c r="A763" s="65"/>
      <c r="B763" s="65"/>
      <c r="C763" s="34"/>
      <c r="D763" s="34"/>
      <c r="E763" s="34"/>
      <c r="F763" s="35"/>
      <c r="G763" s="35"/>
      <c r="H763" s="36"/>
      <c r="I763" s="72"/>
      <c r="J763" s="34"/>
    </row>
    <row r="764" spans="1:10" ht="12.75">
      <c r="A764" s="65"/>
      <c r="B764" s="65"/>
      <c r="C764" s="34"/>
      <c r="D764" s="34"/>
      <c r="E764" s="34"/>
      <c r="F764" s="35"/>
      <c r="G764" s="35"/>
      <c r="H764" s="36"/>
      <c r="I764" s="72"/>
      <c r="J764" s="34"/>
    </row>
    <row r="765" spans="1:10" ht="12.75">
      <c r="A765" s="65"/>
      <c r="B765" s="65"/>
      <c r="C765" s="34"/>
      <c r="D765" s="34"/>
      <c r="E765" s="34"/>
      <c r="F765" s="35"/>
      <c r="G765" s="35"/>
      <c r="H765" s="36"/>
      <c r="I765" s="72"/>
      <c r="J765" s="34"/>
    </row>
    <row r="766" spans="1:10" ht="12.75">
      <c r="A766" s="65"/>
      <c r="B766" s="65"/>
      <c r="C766" s="34"/>
      <c r="D766" s="34"/>
      <c r="E766" s="34"/>
      <c r="F766" s="35"/>
      <c r="G766" s="35"/>
      <c r="H766" s="36"/>
      <c r="I766" s="72"/>
      <c r="J766" s="34"/>
    </row>
    <row r="767" spans="1:10" ht="12.75">
      <c r="A767" s="65"/>
      <c r="B767" s="65"/>
      <c r="C767" s="34"/>
      <c r="D767" s="34"/>
      <c r="E767" s="34"/>
      <c r="F767" s="35"/>
      <c r="G767" s="35"/>
      <c r="H767" s="36"/>
      <c r="I767" s="72"/>
      <c r="J767" s="34"/>
    </row>
    <row r="768" spans="1:10" ht="12.75">
      <c r="A768" s="65"/>
      <c r="B768" s="65"/>
      <c r="C768" s="34"/>
      <c r="D768" s="34"/>
      <c r="E768" s="34"/>
      <c r="F768" s="35"/>
      <c r="G768" s="35"/>
      <c r="H768" s="36"/>
      <c r="I768" s="72"/>
      <c r="J768" s="34"/>
    </row>
    <row r="769" spans="1:10" ht="12.75">
      <c r="A769" s="65"/>
      <c r="B769" s="65"/>
      <c r="C769" s="34"/>
      <c r="D769" s="34"/>
      <c r="E769" s="34"/>
      <c r="F769" s="35"/>
      <c r="G769" s="35"/>
      <c r="H769" s="36"/>
      <c r="I769" s="72"/>
      <c r="J769" s="34"/>
    </row>
    <row r="770" spans="1:10" ht="12.75">
      <c r="A770" s="65"/>
      <c r="B770" s="65"/>
      <c r="C770" s="34"/>
      <c r="D770" s="34"/>
      <c r="E770" s="34"/>
      <c r="F770" s="35"/>
      <c r="G770" s="35"/>
      <c r="H770" s="36"/>
      <c r="I770" s="72"/>
      <c r="J770" s="34"/>
    </row>
    <row r="771" spans="1:10" ht="12.75">
      <c r="A771" s="65"/>
      <c r="B771" s="65"/>
      <c r="C771" s="34"/>
      <c r="D771" s="34"/>
      <c r="E771" s="34"/>
      <c r="F771" s="35"/>
      <c r="G771" s="35"/>
      <c r="H771" s="36"/>
      <c r="I771" s="72"/>
      <c r="J771" s="34"/>
    </row>
    <row r="772" spans="1:10" ht="12.75">
      <c r="A772" s="65"/>
      <c r="B772" s="65"/>
      <c r="C772" s="34"/>
      <c r="D772" s="34"/>
      <c r="E772" s="34"/>
      <c r="F772" s="35"/>
      <c r="G772" s="35"/>
      <c r="H772" s="36"/>
      <c r="I772" s="72"/>
      <c r="J772" s="34"/>
    </row>
    <row r="773" spans="1:10" ht="12.75">
      <c r="A773" s="65"/>
      <c r="B773" s="65"/>
      <c r="C773" s="34"/>
      <c r="D773" s="34"/>
      <c r="E773" s="34"/>
      <c r="F773" s="35"/>
      <c r="G773" s="35"/>
      <c r="H773" s="36"/>
      <c r="I773" s="72"/>
      <c r="J773" s="34"/>
    </row>
    <row r="774" spans="1:10" ht="12.75">
      <c r="A774" s="65"/>
      <c r="B774" s="65"/>
      <c r="C774" s="34"/>
      <c r="D774" s="34"/>
      <c r="E774" s="34"/>
      <c r="F774" s="35"/>
      <c r="G774" s="35"/>
      <c r="H774" s="36"/>
      <c r="I774" s="72"/>
      <c r="J774" s="34"/>
    </row>
    <row r="775" spans="1:10" ht="12.75">
      <c r="A775" s="65"/>
      <c r="B775" s="65"/>
      <c r="C775" s="34"/>
      <c r="D775" s="34"/>
      <c r="E775" s="34"/>
      <c r="F775" s="35"/>
      <c r="G775" s="35"/>
      <c r="H775" s="36"/>
      <c r="I775" s="72"/>
      <c r="J775" s="34"/>
    </row>
    <row r="776" spans="1:10" ht="12.75">
      <c r="A776" s="65"/>
      <c r="B776" s="65"/>
      <c r="C776" s="34"/>
      <c r="D776" s="34"/>
      <c r="E776" s="34"/>
      <c r="F776" s="35"/>
      <c r="G776" s="35"/>
      <c r="H776" s="36"/>
      <c r="I776" s="72"/>
      <c r="J776" s="34"/>
    </row>
    <row r="777" spans="1:10" ht="12.75">
      <c r="A777" s="65"/>
      <c r="B777" s="65"/>
      <c r="C777" s="34"/>
      <c r="D777" s="34"/>
      <c r="E777" s="34"/>
      <c r="F777" s="35"/>
      <c r="G777" s="35"/>
      <c r="H777" s="36"/>
      <c r="I777" s="72"/>
      <c r="J777" s="34"/>
    </row>
    <row r="778" spans="1:10" ht="12.75">
      <c r="A778" s="65"/>
      <c r="B778" s="65"/>
      <c r="C778" s="34"/>
      <c r="D778" s="34"/>
      <c r="E778" s="34"/>
      <c r="F778" s="35"/>
      <c r="G778" s="35"/>
      <c r="H778" s="36"/>
      <c r="I778" s="72"/>
      <c r="J778" s="34"/>
    </row>
    <row r="779" spans="1:10" ht="12.75">
      <c r="A779" s="65"/>
      <c r="B779" s="65"/>
      <c r="C779" s="34"/>
      <c r="D779" s="34"/>
      <c r="E779" s="34"/>
      <c r="F779" s="35"/>
      <c r="G779" s="35"/>
      <c r="H779" s="36"/>
      <c r="I779" s="72"/>
      <c r="J779" s="34"/>
    </row>
    <row r="780" spans="1:10" ht="12.75">
      <c r="A780" s="65"/>
      <c r="B780" s="65"/>
      <c r="C780" s="34"/>
      <c r="D780" s="34"/>
      <c r="E780" s="34"/>
      <c r="F780" s="35"/>
      <c r="G780" s="35"/>
      <c r="H780" s="36"/>
      <c r="I780" s="72"/>
      <c r="J780" s="34"/>
    </row>
    <row r="781" spans="1:10" ht="12.75">
      <c r="A781" s="65"/>
      <c r="B781" s="65"/>
      <c r="C781" s="34"/>
      <c r="D781" s="34"/>
      <c r="E781" s="34"/>
      <c r="F781" s="35"/>
      <c r="G781" s="35"/>
      <c r="H781" s="36"/>
      <c r="I781" s="72"/>
      <c r="J781" s="34"/>
    </row>
    <row r="782" spans="1:10" ht="12.75">
      <c r="A782" s="65"/>
      <c r="B782" s="65"/>
      <c r="C782" s="34"/>
      <c r="D782" s="34"/>
      <c r="E782" s="34"/>
      <c r="F782" s="35"/>
      <c r="G782" s="35"/>
      <c r="H782" s="36"/>
      <c r="I782" s="72"/>
      <c r="J782" s="34"/>
    </row>
    <row r="783" spans="1:10" ht="12.75">
      <c r="A783" s="65"/>
      <c r="B783" s="65"/>
      <c r="C783" s="34"/>
      <c r="D783" s="34"/>
      <c r="E783" s="34"/>
      <c r="F783" s="35"/>
      <c r="G783" s="35"/>
      <c r="H783" s="36"/>
      <c r="I783" s="72"/>
      <c r="J783" s="34"/>
    </row>
    <row r="784" spans="1:10" ht="12.75">
      <c r="A784" s="65"/>
      <c r="B784" s="65"/>
      <c r="C784" s="34"/>
      <c r="D784" s="34"/>
      <c r="E784" s="34"/>
      <c r="F784" s="35"/>
      <c r="G784" s="35"/>
      <c r="H784" s="36"/>
      <c r="I784" s="72"/>
      <c r="J784" s="34"/>
    </row>
    <row r="785" spans="1:10" ht="12.75">
      <c r="A785" s="65"/>
      <c r="B785" s="65"/>
      <c r="C785" s="34"/>
      <c r="D785" s="34"/>
      <c r="E785" s="34"/>
      <c r="F785" s="35"/>
      <c r="G785" s="35"/>
      <c r="H785" s="36"/>
      <c r="I785" s="72"/>
      <c r="J785" s="34"/>
    </row>
    <row r="786" spans="1:10" ht="12.75">
      <c r="A786" s="65"/>
      <c r="B786" s="65"/>
      <c r="C786" s="34"/>
      <c r="D786" s="34"/>
      <c r="E786" s="34"/>
      <c r="F786" s="35"/>
      <c r="G786" s="35"/>
      <c r="H786" s="36"/>
      <c r="I786" s="72"/>
      <c r="J786" s="34"/>
    </row>
    <row r="787" spans="1:10" ht="12.75">
      <c r="A787" s="65"/>
      <c r="B787" s="65"/>
      <c r="C787" s="34"/>
      <c r="D787" s="34"/>
      <c r="E787" s="34"/>
      <c r="F787" s="35"/>
      <c r="G787" s="35"/>
      <c r="H787" s="36"/>
      <c r="I787" s="72"/>
      <c r="J787" s="34"/>
    </row>
    <row r="788" spans="1:10" ht="12.75">
      <c r="A788" s="65"/>
      <c r="B788" s="65"/>
      <c r="C788" s="34"/>
      <c r="D788" s="34"/>
      <c r="E788" s="34"/>
      <c r="F788" s="35"/>
      <c r="G788" s="35"/>
      <c r="H788" s="36"/>
      <c r="I788" s="72"/>
      <c r="J788" s="34"/>
    </row>
  </sheetData>
  <sheetProtection/>
  <mergeCells count="11">
    <mergeCell ref="G385:H385"/>
    <mergeCell ref="G383:H383"/>
    <mergeCell ref="A353:I353"/>
    <mergeCell ref="A376:I376"/>
    <mergeCell ref="A370:I370"/>
    <mergeCell ref="A2:I2"/>
    <mergeCell ref="A4:I4"/>
    <mergeCell ref="A5:I5"/>
    <mergeCell ref="A351:I351"/>
    <mergeCell ref="E284:F284"/>
    <mergeCell ref="A368:E368"/>
  </mergeCells>
  <printOptions/>
  <pageMargins left="0.42" right="0.15748031496062992" top="0.56" bottom="0.9" header="0.32" footer="0.47"/>
  <pageSetup horizontalDpi="600" verticalDpi="600" orientation="portrait" r:id="rId1"/>
  <headerFooter alignWithMargins="0">
    <oddHeader>&amp;C&amp;"Arial,Bold Italic"Службени лист општине Ражањ&amp;R&amp;"Arial,Bold Italic"страна 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mnikolic</dc:creator>
  <cp:keywords/>
  <dc:description/>
  <cp:lastModifiedBy>Biljana Vucic</cp:lastModifiedBy>
  <cp:lastPrinted>2015-05-20T08:19:16Z</cp:lastPrinted>
  <dcterms:created xsi:type="dcterms:W3CDTF">2005-11-29T07:01:51Z</dcterms:created>
  <dcterms:modified xsi:type="dcterms:W3CDTF">2016-02-26T07:00:20Z</dcterms:modified>
  <cp:category/>
  <cp:version/>
  <cp:contentType/>
  <cp:contentStatus/>
</cp:coreProperties>
</file>